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\\Share\ps_agentura_ext\SHARE\VO\Zakazky\Zakazky samostatne\Agrokarpaty\Šambron\"/>
    </mc:Choice>
  </mc:AlternateContent>
  <xr:revisionPtr revIDLastSave="0" documentId="13_ncr:1_{A252D34D-5626-4F9B-A433-25BC89A19B07}" xr6:coauthVersionLast="41" xr6:coauthVersionMax="41" xr10:uidLastSave="{00000000-0000-0000-0000-000000000000}"/>
  <bookViews>
    <workbookView xWindow="7200" yWindow="4335" windowWidth="21600" windowHeight="11265" xr2:uid="{00000000-000D-0000-FFFF-FFFF00000000}"/>
  </bookViews>
  <sheets>
    <sheet name="Rekapitulácia stavby" sheetId="1" r:id="rId1"/>
    <sheet name="ASR - Zateplenie skladova..." sheetId="2" r:id="rId2"/>
    <sheet name="BL - Bleskozvod" sheetId="3" r:id="rId3"/>
    <sheet name="Eli - Elektroinštalácia, ..." sheetId="4" r:id="rId4"/>
  </sheets>
  <definedNames>
    <definedName name="_xlnm._FilterDatabase" localSheetId="1" hidden="1">'ASR - Zateplenie skladova...'!$C$125:$K$177</definedName>
    <definedName name="_xlnm._FilterDatabase" localSheetId="2" hidden="1">'BL - Bleskozvod'!$C$121:$K$157</definedName>
    <definedName name="_xlnm._FilterDatabase" localSheetId="3" hidden="1">'Eli - Elektroinštalácia, ...'!$C$120:$K$178</definedName>
    <definedName name="_xlnm.Print_Titles" localSheetId="1">'ASR - Zateplenie skladova...'!$125:$125</definedName>
    <definedName name="_xlnm.Print_Titles" localSheetId="2">'BL - Bleskozvod'!$121:$121</definedName>
    <definedName name="_xlnm.Print_Titles" localSheetId="3">'Eli - Elektroinštalácia, ...'!$120:$120</definedName>
    <definedName name="_xlnm.Print_Titles" localSheetId="0">'Rekapitulácia stavby'!$92:$92</definedName>
    <definedName name="_xlnm.Print_Area" localSheetId="1">'ASR - Zateplenie skladova...'!$C$4:$J$76,'ASR - Zateplenie skladova...'!$C$82:$J$107,'ASR - Zateplenie skladova...'!$C$113:$K$177</definedName>
    <definedName name="_xlnm.Print_Area" localSheetId="2">'BL - Bleskozvod'!$C$4:$J$76,'BL - Bleskozvod'!$C$82:$J$103,'BL - Bleskozvod'!$C$109:$K$157</definedName>
    <definedName name="_xlnm.Print_Area" localSheetId="3">'Eli - Elektroinštalácia, ...'!$C$4:$J$76,'Eli - Elektroinštalácia, ...'!$C$82:$J$102,'Eli - Elektroinštalácia, ...'!$C$108:$K$178</definedName>
    <definedName name="_xlnm.Print_Area" localSheetId="0">'Rekapitulácia stavby'!$D$4:$AO$76,'Rekapitulácia stavby'!$C$82:$AQ$98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7" i="4" l="1"/>
  <c r="J36" i="4"/>
  <c r="AY97" i="1"/>
  <c r="J35" i="4"/>
  <c r="AX97" i="1" s="1"/>
  <c r="BI178" i="4"/>
  <c r="BH178" i="4"/>
  <c r="BG178" i="4"/>
  <c r="BE178" i="4"/>
  <c r="BK178" i="4"/>
  <c r="J178" i="4"/>
  <c r="BF178" i="4"/>
  <c r="BI177" i="4"/>
  <c r="BH177" i="4"/>
  <c r="BG177" i="4"/>
  <c r="BE177" i="4"/>
  <c r="BK177" i="4"/>
  <c r="J177" i="4"/>
  <c r="BF177" i="4"/>
  <c r="BI176" i="4"/>
  <c r="BH176" i="4"/>
  <c r="BG176" i="4"/>
  <c r="BE176" i="4"/>
  <c r="BK176" i="4"/>
  <c r="J176" i="4" s="1"/>
  <c r="BF176" i="4" s="1"/>
  <c r="BI175" i="4"/>
  <c r="BH175" i="4"/>
  <c r="BG175" i="4"/>
  <c r="BE175" i="4"/>
  <c r="BK175" i="4"/>
  <c r="J175" i="4" s="1"/>
  <c r="BF175" i="4" s="1"/>
  <c r="J34" i="4" s="1"/>
  <c r="AW97" i="1" s="1"/>
  <c r="BI174" i="4"/>
  <c r="BH174" i="4"/>
  <c r="BG174" i="4"/>
  <c r="BE174" i="4"/>
  <c r="BK174" i="4"/>
  <c r="J174" i="4" s="1"/>
  <c r="BF174" i="4" s="1"/>
  <c r="BI172" i="4"/>
  <c r="BH172" i="4"/>
  <c r="BG172" i="4"/>
  <c r="BE172" i="4"/>
  <c r="T172" i="4"/>
  <c r="T171" i="4" s="1"/>
  <c r="R172" i="4"/>
  <c r="R171" i="4"/>
  <c r="P172" i="4"/>
  <c r="P171" i="4" s="1"/>
  <c r="BK172" i="4"/>
  <c r="BK171" i="4"/>
  <c r="J171" i="4"/>
  <c r="J100" i="4" s="1"/>
  <c r="J172" i="4"/>
  <c r="BF172" i="4"/>
  <c r="BI170" i="4"/>
  <c r="BH170" i="4"/>
  <c r="BG170" i="4"/>
  <c r="BE170" i="4"/>
  <c r="T170" i="4"/>
  <c r="R170" i="4"/>
  <c r="P170" i="4"/>
  <c r="BK170" i="4"/>
  <c r="J170" i="4"/>
  <c r="BF170" i="4" s="1"/>
  <c r="BI169" i="4"/>
  <c r="BH169" i="4"/>
  <c r="BG169" i="4"/>
  <c r="BE169" i="4"/>
  <c r="T169" i="4"/>
  <c r="R169" i="4"/>
  <c r="P169" i="4"/>
  <c r="BK169" i="4"/>
  <c r="J169" i="4"/>
  <c r="BF169" i="4"/>
  <c r="BI168" i="4"/>
  <c r="BH168" i="4"/>
  <c r="BG168" i="4"/>
  <c r="BE168" i="4"/>
  <c r="T168" i="4"/>
  <c r="R168" i="4"/>
  <c r="P168" i="4"/>
  <c r="BK168" i="4"/>
  <c r="J168" i="4"/>
  <c r="BF168" i="4" s="1"/>
  <c r="BI167" i="4"/>
  <c r="BH167" i="4"/>
  <c r="BG167" i="4"/>
  <c r="BE167" i="4"/>
  <c r="T167" i="4"/>
  <c r="R167" i="4"/>
  <c r="P167" i="4"/>
  <c r="BK167" i="4"/>
  <c r="J167" i="4"/>
  <c r="BF167" i="4"/>
  <c r="BI166" i="4"/>
  <c r="BH166" i="4"/>
  <c r="BG166" i="4"/>
  <c r="BE166" i="4"/>
  <c r="T166" i="4"/>
  <c r="R166" i="4"/>
  <c r="R165" i="4"/>
  <c r="P166" i="4"/>
  <c r="BK166" i="4"/>
  <c r="BK165" i="4"/>
  <c r="J165" i="4"/>
  <c r="J99" i="4" s="1"/>
  <c r="J166" i="4"/>
  <c r="BF166" i="4" s="1"/>
  <c r="BI164" i="4"/>
  <c r="BH164" i="4"/>
  <c r="BG164" i="4"/>
  <c r="BE164" i="4"/>
  <c r="T164" i="4"/>
  <c r="R164" i="4"/>
  <c r="P164" i="4"/>
  <c r="BK164" i="4"/>
  <c r="J164" i="4"/>
  <c r="BF164" i="4" s="1"/>
  <c r="BI163" i="4"/>
  <c r="BH163" i="4"/>
  <c r="BG163" i="4"/>
  <c r="BE163" i="4"/>
  <c r="T163" i="4"/>
  <c r="R163" i="4"/>
  <c r="P163" i="4"/>
  <c r="BK163" i="4"/>
  <c r="J163" i="4"/>
  <c r="BF163" i="4"/>
  <c r="BI162" i="4"/>
  <c r="BH162" i="4"/>
  <c r="BG162" i="4"/>
  <c r="BE162" i="4"/>
  <c r="T162" i="4"/>
  <c r="R162" i="4"/>
  <c r="P162" i="4"/>
  <c r="BK162" i="4"/>
  <c r="J162" i="4"/>
  <c r="BF162" i="4" s="1"/>
  <c r="BI161" i="4"/>
  <c r="BH161" i="4"/>
  <c r="BG161" i="4"/>
  <c r="BE161" i="4"/>
  <c r="T161" i="4"/>
  <c r="R161" i="4"/>
  <c r="P161" i="4"/>
  <c r="BK161" i="4"/>
  <c r="J161" i="4"/>
  <c r="BF161" i="4"/>
  <c r="BI160" i="4"/>
  <c r="BH160" i="4"/>
  <c r="BG160" i="4"/>
  <c r="BE160" i="4"/>
  <c r="T160" i="4"/>
  <c r="R160" i="4"/>
  <c r="P160" i="4"/>
  <c r="BK160" i="4"/>
  <c r="J160" i="4"/>
  <c r="BF160" i="4" s="1"/>
  <c r="BI159" i="4"/>
  <c r="BH159" i="4"/>
  <c r="BG159" i="4"/>
  <c r="BE159" i="4"/>
  <c r="T159" i="4"/>
  <c r="R159" i="4"/>
  <c r="P159" i="4"/>
  <c r="BK159" i="4"/>
  <c r="J159" i="4"/>
  <c r="BF159" i="4"/>
  <c r="BI158" i="4"/>
  <c r="BH158" i="4"/>
  <c r="BG158" i="4"/>
  <c r="BE158" i="4"/>
  <c r="T158" i="4"/>
  <c r="R158" i="4"/>
  <c r="P158" i="4"/>
  <c r="BK158" i="4"/>
  <c r="J158" i="4"/>
  <c r="BF158" i="4" s="1"/>
  <c r="BI157" i="4"/>
  <c r="BH157" i="4"/>
  <c r="BG157" i="4"/>
  <c r="BE157" i="4"/>
  <c r="T157" i="4"/>
  <c r="R157" i="4"/>
  <c r="P157" i="4"/>
  <c r="BK157" i="4"/>
  <c r="J157" i="4"/>
  <c r="BF157" i="4"/>
  <c r="BI156" i="4"/>
  <c r="BH156" i="4"/>
  <c r="BG156" i="4"/>
  <c r="BE156" i="4"/>
  <c r="T156" i="4"/>
  <c r="R156" i="4"/>
  <c r="P156" i="4"/>
  <c r="BK156" i="4"/>
  <c r="J156" i="4"/>
  <c r="BF156" i="4" s="1"/>
  <c r="BI155" i="4"/>
  <c r="BH155" i="4"/>
  <c r="BG155" i="4"/>
  <c r="BE155" i="4"/>
  <c r="T155" i="4"/>
  <c r="R155" i="4"/>
  <c r="P155" i="4"/>
  <c r="BK155" i="4"/>
  <c r="J155" i="4"/>
  <c r="BF155" i="4"/>
  <c r="BI154" i="4"/>
  <c r="BH154" i="4"/>
  <c r="BG154" i="4"/>
  <c r="BE154" i="4"/>
  <c r="T154" i="4"/>
  <c r="R154" i="4"/>
  <c r="P154" i="4"/>
  <c r="BK154" i="4"/>
  <c r="J154" i="4"/>
  <c r="BF154" i="4" s="1"/>
  <c r="BI153" i="4"/>
  <c r="BH153" i="4"/>
  <c r="BG153" i="4"/>
  <c r="BE153" i="4"/>
  <c r="T153" i="4"/>
  <c r="R153" i="4"/>
  <c r="P153" i="4"/>
  <c r="BK153" i="4"/>
  <c r="J153" i="4"/>
  <c r="BF153" i="4"/>
  <c r="BI152" i="4"/>
  <c r="BH152" i="4"/>
  <c r="BG152" i="4"/>
  <c r="BE152" i="4"/>
  <c r="T152" i="4"/>
  <c r="R152" i="4"/>
  <c r="P152" i="4"/>
  <c r="BK152" i="4"/>
  <c r="J152" i="4"/>
  <c r="BF152" i="4" s="1"/>
  <c r="BI151" i="4"/>
  <c r="BH151" i="4"/>
  <c r="BG151" i="4"/>
  <c r="BE151" i="4"/>
  <c r="T151" i="4"/>
  <c r="R151" i="4"/>
  <c r="P151" i="4"/>
  <c r="BK151" i="4"/>
  <c r="J151" i="4"/>
  <c r="BF151" i="4"/>
  <c r="BI150" i="4"/>
  <c r="BH150" i="4"/>
  <c r="BG150" i="4"/>
  <c r="BE150" i="4"/>
  <c r="T150" i="4"/>
  <c r="R150" i="4"/>
  <c r="P150" i="4"/>
  <c r="BK150" i="4"/>
  <c r="J150" i="4"/>
  <c r="BF150" i="4" s="1"/>
  <c r="BI149" i="4"/>
  <c r="BH149" i="4"/>
  <c r="BG149" i="4"/>
  <c r="BE149" i="4"/>
  <c r="T149" i="4"/>
  <c r="R149" i="4"/>
  <c r="P149" i="4"/>
  <c r="BK149" i="4"/>
  <c r="J149" i="4"/>
  <c r="BF149" i="4"/>
  <c r="BI148" i="4"/>
  <c r="BH148" i="4"/>
  <c r="BG148" i="4"/>
  <c r="BE148" i="4"/>
  <c r="T148" i="4"/>
  <c r="R148" i="4"/>
  <c r="P148" i="4"/>
  <c r="BK148" i="4"/>
  <c r="J148" i="4"/>
  <c r="BF148" i="4" s="1"/>
  <c r="BI147" i="4"/>
  <c r="BH147" i="4"/>
  <c r="BG147" i="4"/>
  <c r="BE147" i="4"/>
  <c r="T147" i="4"/>
  <c r="R147" i="4"/>
  <c r="P147" i="4"/>
  <c r="BK147" i="4"/>
  <c r="J147" i="4"/>
  <c r="BF147" i="4"/>
  <c r="BI146" i="4"/>
  <c r="BH146" i="4"/>
  <c r="BG146" i="4"/>
  <c r="BE146" i="4"/>
  <c r="T146" i="4"/>
  <c r="R146" i="4"/>
  <c r="P146" i="4"/>
  <c r="BK146" i="4"/>
  <c r="J146" i="4"/>
  <c r="BF146" i="4" s="1"/>
  <c r="BI145" i="4"/>
  <c r="BH145" i="4"/>
  <c r="BG145" i="4"/>
  <c r="BE145" i="4"/>
  <c r="T145" i="4"/>
  <c r="R145" i="4"/>
  <c r="P145" i="4"/>
  <c r="BK145" i="4"/>
  <c r="J145" i="4"/>
  <c r="BF145" i="4"/>
  <c r="BI144" i="4"/>
  <c r="BH144" i="4"/>
  <c r="BG144" i="4"/>
  <c r="BE144" i="4"/>
  <c r="T144" i="4"/>
  <c r="R144" i="4"/>
  <c r="P144" i="4"/>
  <c r="BK144" i="4"/>
  <c r="J144" i="4"/>
  <c r="BF144" i="4" s="1"/>
  <c r="BI143" i="4"/>
  <c r="BH143" i="4"/>
  <c r="BG143" i="4"/>
  <c r="BE143" i="4"/>
  <c r="T143" i="4"/>
  <c r="R143" i="4"/>
  <c r="P143" i="4"/>
  <c r="BK143" i="4"/>
  <c r="J143" i="4"/>
  <c r="BF143" i="4"/>
  <c r="BI142" i="4"/>
  <c r="BH142" i="4"/>
  <c r="BG142" i="4"/>
  <c r="BE142" i="4"/>
  <c r="T142" i="4"/>
  <c r="R142" i="4"/>
  <c r="P142" i="4"/>
  <c r="BK142" i="4"/>
  <c r="J142" i="4"/>
  <c r="BF142" i="4" s="1"/>
  <c r="BI141" i="4"/>
  <c r="BH141" i="4"/>
  <c r="BG141" i="4"/>
  <c r="BE141" i="4"/>
  <c r="T141" i="4"/>
  <c r="R141" i="4"/>
  <c r="P141" i="4"/>
  <c r="BK141" i="4"/>
  <c r="J141" i="4"/>
  <c r="BF141" i="4"/>
  <c r="BI140" i="4"/>
  <c r="BH140" i="4"/>
  <c r="BG140" i="4"/>
  <c r="BE140" i="4"/>
  <c r="T140" i="4"/>
  <c r="R140" i="4"/>
  <c r="P140" i="4"/>
  <c r="BK140" i="4"/>
  <c r="J140" i="4"/>
  <c r="BF140" i="4" s="1"/>
  <c r="BI139" i="4"/>
  <c r="BH139" i="4"/>
  <c r="BG139" i="4"/>
  <c r="BE139" i="4"/>
  <c r="T139" i="4"/>
  <c r="R139" i="4"/>
  <c r="P139" i="4"/>
  <c r="BK139" i="4"/>
  <c r="J139" i="4"/>
  <c r="BF139" i="4"/>
  <c r="BI138" i="4"/>
  <c r="BH138" i="4"/>
  <c r="BG138" i="4"/>
  <c r="BE138" i="4"/>
  <c r="T138" i="4"/>
  <c r="R138" i="4"/>
  <c r="P138" i="4"/>
  <c r="BK138" i="4"/>
  <c r="J138" i="4"/>
  <c r="BF138" i="4" s="1"/>
  <c r="BI137" i="4"/>
  <c r="BH137" i="4"/>
  <c r="BG137" i="4"/>
  <c r="BE137" i="4"/>
  <c r="T137" i="4"/>
  <c r="R137" i="4"/>
  <c r="P137" i="4"/>
  <c r="BK137" i="4"/>
  <c r="J137" i="4"/>
  <c r="BF137" i="4"/>
  <c r="BI136" i="4"/>
  <c r="BH136" i="4"/>
  <c r="BG136" i="4"/>
  <c r="BE136" i="4"/>
  <c r="T136" i="4"/>
  <c r="R136" i="4"/>
  <c r="P136" i="4"/>
  <c r="BK136" i="4"/>
  <c r="J136" i="4"/>
  <c r="BF136" i="4" s="1"/>
  <c r="BI135" i="4"/>
  <c r="BH135" i="4"/>
  <c r="BG135" i="4"/>
  <c r="BE135" i="4"/>
  <c r="T135" i="4"/>
  <c r="R135" i="4"/>
  <c r="P135" i="4"/>
  <c r="BK135" i="4"/>
  <c r="J135" i="4"/>
  <c r="BF135" i="4"/>
  <c r="BI134" i="4"/>
  <c r="BH134" i="4"/>
  <c r="BG134" i="4"/>
  <c r="BE134" i="4"/>
  <c r="T134" i="4"/>
  <c r="R134" i="4"/>
  <c r="P134" i="4"/>
  <c r="BK134" i="4"/>
  <c r="J134" i="4"/>
  <c r="BF134" i="4" s="1"/>
  <c r="BI133" i="4"/>
  <c r="BH133" i="4"/>
  <c r="BG133" i="4"/>
  <c r="BE133" i="4"/>
  <c r="T133" i="4"/>
  <c r="R133" i="4"/>
  <c r="P133" i="4"/>
  <c r="BK133" i="4"/>
  <c r="J133" i="4"/>
  <c r="BF133" i="4"/>
  <c r="BI132" i="4"/>
  <c r="BH132" i="4"/>
  <c r="BG132" i="4"/>
  <c r="BE132" i="4"/>
  <c r="T132" i="4"/>
  <c r="R132" i="4"/>
  <c r="P132" i="4"/>
  <c r="BK132" i="4"/>
  <c r="J132" i="4"/>
  <c r="BF132" i="4" s="1"/>
  <c r="BI131" i="4"/>
  <c r="BH131" i="4"/>
  <c r="BG131" i="4"/>
  <c r="BE131" i="4"/>
  <c r="T131" i="4"/>
  <c r="R131" i="4"/>
  <c r="P131" i="4"/>
  <c r="BK131" i="4"/>
  <c r="J131" i="4"/>
  <c r="BF131" i="4"/>
  <c r="BI130" i="4"/>
  <c r="BH130" i="4"/>
  <c r="BG130" i="4"/>
  <c r="BE130" i="4"/>
  <c r="T130" i="4"/>
  <c r="R130" i="4"/>
  <c r="P130" i="4"/>
  <c r="BK130" i="4"/>
  <c r="J130" i="4"/>
  <c r="BF130" i="4" s="1"/>
  <c r="BI129" i="4"/>
  <c r="BH129" i="4"/>
  <c r="BG129" i="4"/>
  <c r="BE129" i="4"/>
  <c r="T129" i="4"/>
  <c r="R129" i="4"/>
  <c r="P129" i="4"/>
  <c r="BK129" i="4"/>
  <c r="J129" i="4"/>
  <c r="BF129" i="4"/>
  <c r="BI128" i="4"/>
  <c r="BH128" i="4"/>
  <c r="BG128" i="4"/>
  <c r="BE128" i="4"/>
  <c r="F33" i="4" s="1"/>
  <c r="AZ97" i="1" s="1"/>
  <c r="T128" i="4"/>
  <c r="R128" i="4"/>
  <c r="P128" i="4"/>
  <c r="BK128" i="4"/>
  <c r="J128" i="4"/>
  <c r="BF128" i="4" s="1"/>
  <c r="BI127" i="4"/>
  <c r="BH127" i="4"/>
  <c r="BG127" i="4"/>
  <c r="F35" i="4" s="1"/>
  <c r="BB97" i="1" s="1"/>
  <c r="BE127" i="4"/>
  <c r="T127" i="4"/>
  <c r="R127" i="4"/>
  <c r="P127" i="4"/>
  <c r="P123" i="4" s="1"/>
  <c r="BK127" i="4"/>
  <c r="J127" i="4"/>
  <c r="BF127" i="4"/>
  <c r="BI126" i="4"/>
  <c r="BH126" i="4"/>
  <c r="BG126" i="4"/>
  <c r="BE126" i="4"/>
  <c r="T126" i="4"/>
  <c r="T123" i="4" s="1"/>
  <c r="R126" i="4"/>
  <c r="P126" i="4"/>
  <c r="BK126" i="4"/>
  <c r="BK123" i="4" s="1"/>
  <c r="J126" i="4"/>
  <c r="BF126" i="4" s="1"/>
  <c r="BI125" i="4"/>
  <c r="BH125" i="4"/>
  <c r="BG125" i="4"/>
  <c r="BE125" i="4"/>
  <c r="T125" i="4"/>
  <c r="R125" i="4"/>
  <c r="P125" i="4"/>
  <c r="BK125" i="4"/>
  <c r="J125" i="4"/>
  <c r="BF125" i="4"/>
  <c r="BI124" i="4"/>
  <c r="BH124" i="4"/>
  <c r="F36" i="4" s="1"/>
  <c r="BC97" i="1" s="1"/>
  <c r="BG124" i="4"/>
  <c r="BE124" i="4"/>
  <c r="T124" i="4"/>
  <c r="R124" i="4"/>
  <c r="R123" i="4"/>
  <c r="R122" i="4" s="1"/>
  <c r="R121" i="4" s="1"/>
  <c r="P124" i="4"/>
  <c r="BK124" i="4"/>
  <c r="J124" i="4"/>
  <c r="BF124" i="4" s="1"/>
  <c r="J118" i="4"/>
  <c r="F117" i="4"/>
  <c r="F115" i="4"/>
  <c r="E113" i="4"/>
  <c r="J92" i="4"/>
  <c r="F91" i="4"/>
  <c r="F89" i="4"/>
  <c r="E87" i="4"/>
  <c r="J21" i="4"/>
  <c r="E21" i="4"/>
  <c r="J91" i="4" s="1"/>
  <c r="J117" i="4"/>
  <c r="J20" i="4"/>
  <c r="J18" i="4"/>
  <c r="E18" i="4"/>
  <c r="J17" i="4"/>
  <c r="J12" i="4"/>
  <c r="E7" i="4"/>
  <c r="E85" i="4" s="1"/>
  <c r="J37" i="3"/>
  <c r="J36" i="3"/>
  <c r="AY96" i="1"/>
  <c r="J35" i="3"/>
  <c r="AX96" i="1" s="1"/>
  <c r="BI157" i="3"/>
  <c r="BH157" i="3"/>
  <c r="BG157" i="3"/>
  <c r="BE157" i="3"/>
  <c r="BK157" i="3"/>
  <c r="J157" i="3"/>
  <c r="BF157" i="3" s="1"/>
  <c r="BI156" i="3"/>
  <c r="BH156" i="3"/>
  <c r="BG156" i="3"/>
  <c r="BE156" i="3"/>
  <c r="BK156" i="3"/>
  <c r="J156" i="3"/>
  <c r="BF156" i="3"/>
  <c r="BI155" i="3"/>
  <c r="BH155" i="3"/>
  <c r="BG155" i="3"/>
  <c r="BE155" i="3"/>
  <c r="BK155" i="3"/>
  <c r="J155" i="3" s="1"/>
  <c r="BF155" i="3"/>
  <c r="BI154" i="3"/>
  <c r="BH154" i="3"/>
  <c r="BG154" i="3"/>
  <c r="BE154" i="3"/>
  <c r="BK154" i="3"/>
  <c r="J154" i="3" s="1"/>
  <c r="BF154" i="3" s="1"/>
  <c r="BI153" i="3"/>
  <c r="BH153" i="3"/>
  <c r="BG153" i="3"/>
  <c r="BE153" i="3"/>
  <c r="BK153" i="3"/>
  <c r="J153" i="3" s="1"/>
  <c r="BK152" i="3"/>
  <c r="J152" i="3" s="1"/>
  <c r="J102" i="3" s="1"/>
  <c r="BF153" i="3"/>
  <c r="BI151" i="3"/>
  <c r="BH151" i="3"/>
  <c r="BG151" i="3"/>
  <c r="BE151" i="3"/>
  <c r="T151" i="3"/>
  <c r="T150" i="3" s="1"/>
  <c r="R151" i="3"/>
  <c r="R150" i="3"/>
  <c r="P151" i="3"/>
  <c r="P150" i="3" s="1"/>
  <c r="BK151" i="3"/>
  <c r="BK150" i="3"/>
  <c r="J150" i="3" s="1"/>
  <c r="J101" i="3" s="1"/>
  <c r="J151" i="3"/>
  <c r="BF151" i="3"/>
  <c r="BI149" i="3"/>
  <c r="BH149" i="3"/>
  <c r="BG149" i="3"/>
  <c r="BE149" i="3"/>
  <c r="T149" i="3"/>
  <c r="R149" i="3"/>
  <c r="P149" i="3"/>
  <c r="BK149" i="3"/>
  <c r="J149" i="3"/>
  <c r="BF149" i="3" s="1"/>
  <c r="BI148" i="3"/>
  <c r="BH148" i="3"/>
  <c r="BG148" i="3"/>
  <c r="BE148" i="3"/>
  <c r="T148" i="3"/>
  <c r="R148" i="3"/>
  <c r="P148" i="3"/>
  <c r="BK148" i="3"/>
  <c r="J148" i="3"/>
  <c r="BF148" i="3" s="1"/>
  <c r="BI147" i="3"/>
  <c r="BH147" i="3"/>
  <c r="BG147" i="3"/>
  <c r="F35" i="3" s="1"/>
  <c r="BB96" i="1" s="1"/>
  <c r="BE147" i="3"/>
  <c r="T147" i="3"/>
  <c r="R147" i="3"/>
  <c r="P147" i="3"/>
  <c r="P128" i="3" s="1"/>
  <c r="P127" i="3" s="1"/>
  <c r="BK147" i="3"/>
  <c r="J147" i="3"/>
  <c r="BF147" i="3" s="1"/>
  <c r="BI146" i="3"/>
  <c r="BH146" i="3"/>
  <c r="BG146" i="3"/>
  <c r="BE146" i="3"/>
  <c r="T146" i="3"/>
  <c r="R146" i="3"/>
  <c r="P146" i="3"/>
  <c r="BK146" i="3"/>
  <c r="J146" i="3"/>
  <c r="BF146" i="3"/>
  <c r="BI145" i="3"/>
  <c r="BH145" i="3"/>
  <c r="BG145" i="3"/>
  <c r="BE145" i="3"/>
  <c r="T145" i="3"/>
  <c r="R145" i="3"/>
  <c r="P145" i="3"/>
  <c r="BK145" i="3"/>
  <c r="J145" i="3"/>
  <c r="BF145" i="3" s="1"/>
  <c r="BI144" i="3"/>
  <c r="BH144" i="3"/>
  <c r="BG144" i="3"/>
  <c r="BE144" i="3"/>
  <c r="T144" i="3"/>
  <c r="R144" i="3"/>
  <c r="P144" i="3"/>
  <c r="BK144" i="3"/>
  <c r="J144" i="3"/>
  <c r="BF144" i="3"/>
  <c r="BI143" i="3"/>
  <c r="BH143" i="3"/>
  <c r="BG143" i="3"/>
  <c r="BE143" i="3"/>
  <c r="T143" i="3"/>
  <c r="R143" i="3"/>
  <c r="P143" i="3"/>
  <c r="BK143" i="3"/>
  <c r="J143" i="3"/>
  <c r="BF143" i="3" s="1"/>
  <c r="BI142" i="3"/>
  <c r="BH142" i="3"/>
  <c r="BG142" i="3"/>
  <c r="BE142" i="3"/>
  <c r="T142" i="3"/>
  <c r="R142" i="3"/>
  <c r="P142" i="3"/>
  <c r="BK142" i="3"/>
  <c r="J142" i="3"/>
  <c r="BF142" i="3"/>
  <c r="BI141" i="3"/>
  <c r="BH141" i="3"/>
  <c r="BG141" i="3"/>
  <c r="BE141" i="3"/>
  <c r="T141" i="3"/>
  <c r="R141" i="3"/>
  <c r="P141" i="3"/>
  <c r="BK141" i="3"/>
  <c r="J141" i="3"/>
  <c r="BF141" i="3"/>
  <c r="BI140" i="3"/>
  <c r="BH140" i="3"/>
  <c r="BG140" i="3"/>
  <c r="BE140" i="3"/>
  <c r="T140" i="3"/>
  <c r="R140" i="3"/>
  <c r="P140" i="3"/>
  <c r="BK140" i="3"/>
  <c r="J140" i="3"/>
  <c r="BF140" i="3"/>
  <c r="BI139" i="3"/>
  <c r="BH139" i="3"/>
  <c r="BG139" i="3"/>
  <c r="BE139" i="3"/>
  <c r="T139" i="3"/>
  <c r="R139" i="3"/>
  <c r="P139" i="3"/>
  <c r="BK139" i="3"/>
  <c r="J139" i="3"/>
  <c r="BF139" i="3"/>
  <c r="BI138" i="3"/>
  <c r="BH138" i="3"/>
  <c r="BG138" i="3"/>
  <c r="BE138" i="3"/>
  <c r="T138" i="3"/>
  <c r="R138" i="3"/>
  <c r="P138" i="3"/>
  <c r="BK138" i="3"/>
  <c r="J138" i="3"/>
  <c r="BF138" i="3"/>
  <c r="BI137" i="3"/>
  <c r="BH137" i="3"/>
  <c r="BG137" i="3"/>
  <c r="BE137" i="3"/>
  <c r="T137" i="3"/>
  <c r="R137" i="3"/>
  <c r="P137" i="3"/>
  <c r="BK137" i="3"/>
  <c r="J137" i="3"/>
  <c r="BF137" i="3"/>
  <c r="BI136" i="3"/>
  <c r="BH136" i="3"/>
  <c r="BG136" i="3"/>
  <c r="BE136" i="3"/>
  <c r="T136" i="3"/>
  <c r="R136" i="3"/>
  <c r="P136" i="3"/>
  <c r="BK136" i="3"/>
  <c r="J136" i="3"/>
  <c r="BF136" i="3"/>
  <c r="BI135" i="3"/>
  <c r="BH135" i="3"/>
  <c r="BG135" i="3"/>
  <c r="BE135" i="3"/>
  <c r="T135" i="3"/>
  <c r="R135" i="3"/>
  <c r="P135" i="3"/>
  <c r="BK135" i="3"/>
  <c r="J135" i="3"/>
  <c r="BF135" i="3"/>
  <c r="BI134" i="3"/>
  <c r="BH134" i="3"/>
  <c r="BG134" i="3"/>
  <c r="BE134" i="3"/>
  <c r="T134" i="3"/>
  <c r="R134" i="3"/>
  <c r="P134" i="3"/>
  <c r="BK134" i="3"/>
  <c r="J134" i="3"/>
  <c r="BF134" i="3"/>
  <c r="BI133" i="3"/>
  <c r="BH133" i="3"/>
  <c r="BG133" i="3"/>
  <c r="BE133" i="3"/>
  <c r="T133" i="3"/>
  <c r="R133" i="3"/>
  <c r="P133" i="3"/>
  <c r="BK133" i="3"/>
  <c r="J133" i="3"/>
  <c r="BF133" i="3"/>
  <c r="BI132" i="3"/>
  <c r="BH132" i="3"/>
  <c r="BG132" i="3"/>
  <c r="BE132" i="3"/>
  <c r="T132" i="3"/>
  <c r="R132" i="3"/>
  <c r="P132" i="3"/>
  <c r="BK132" i="3"/>
  <c r="J132" i="3"/>
  <c r="BF132" i="3"/>
  <c r="BI131" i="3"/>
  <c r="BH131" i="3"/>
  <c r="BG131" i="3"/>
  <c r="BE131" i="3"/>
  <c r="T131" i="3"/>
  <c r="R131" i="3"/>
  <c r="P131" i="3"/>
  <c r="BK131" i="3"/>
  <c r="BK128" i="3" s="1"/>
  <c r="J131" i="3"/>
  <c r="BF131" i="3"/>
  <c r="BI130" i="3"/>
  <c r="BH130" i="3"/>
  <c r="BG130" i="3"/>
  <c r="BE130" i="3"/>
  <c r="T130" i="3"/>
  <c r="R130" i="3"/>
  <c r="P130" i="3"/>
  <c r="BK130" i="3"/>
  <c r="J130" i="3"/>
  <c r="BF130" i="3"/>
  <c r="BI129" i="3"/>
  <c r="BH129" i="3"/>
  <c r="BG129" i="3"/>
  <c r="BE129" i="3"/>
  <c r="J33" i="3" s="1"/>
  <c r="AV96" i="1" s="1"/>
  <c r="T129" i="3"/>
  <c r="R129" i="3"/>
  <c r="P129" i="3"/>
  <c r="BK129" i="3"/>
  <c r="J129" i="3"/>
  <c r="BF129" i="3"/>
  <c r="BI126" i="3"/>
  <c r="BH126" i="3"/>
  <c r="BG126" i="3"/>
  <c r="BE126" i="3"/>
  <c r="T126" i="3"/>
  <c r="R126" i="3"/>
  <c r="P126" i="3"/>
  <c r="BK126" i="3"/>
  <c r="J126" i="3"/>
  <c r="BF126" i="3"/>
  <c r="BI125" i="3"/>
  <c r="BH125" i="3"/>
  <c r="BG125" i="3"/>
  <c r="BE125" i="3"/>
  <c r="F33" i="3" s="1"/>
  <c r="AZ96" i="1" s="1"/>
  <c r="T125" i="3"/>
  <c r="T124" i="3"/>
  <c r="T123" i="3" s="1"/>
  <c r="R125" i="3"/>
  <c r="R124" i="3"/>
  <c r="R123" i="3" s="1"/>
  <c r="P125" i="3"/>
  <c r="P124" i="3"/>
  <c r="P123" i="3" s="1"/>
  <c r="BK125" i="3"/>
  <c r="BK124" i="3" s="1"/>
  <c r="J124" i="3" s="1"/>
  <c r="BK123" i="3"/>
  <c r="J123" i="3"/>
  <c r="J97" i="3" s="1"/>
  <c r="J125" i="3"/>
  <c r="BF125" i="3"/>
  <c r="J98" i="3"/>
  <c r="J119" i="3"/>
  <c r="F118" i="3"/>
  <c r="F116" i="3"/>
  <c r="E114" i="3"/>
  <c r="J92" i="3"/>
  <c r="F91" i="3"/>
  <c r="F89" i="3"/>
  <c r="E87" i="3"/>
  <c r="J21" i="3"/>
  <c r="E21" i="3"/>
  <c r="J20" i="3"/>
  <c r="J18" i="3"/>
  <c r="E18" i="3"/>
  <c r="F119" i="3"/>
  <c r="F92" i="3"/>
  <c r="J17" i="3"/>
  <c r="J12" i="3"/>
  <c r="J116" i="3"/>
  <c r="J89" i="3"/>
  <c r="E7" i="3"/>
  <c r="J37" i="2"/>
  <c r="J36" i="2"/>
  <c r="AY95" i="1" s="1"/>
  <c r="J35" i="2"/>
  <c r="AX95" i="1"/>
  <c r="BI177" i="2"/>
  <c r="BH177" i="2"/>
  <c r="BG177" i="2"/>
  <c r="BE177" i="2"/>
  <c r="BK177" i="2"/>
  <c r="J177" i="2" s="1"/>
  <c r="BF177" i="2" s="1"/>
  <c r="BI176" i="2"/>
  <c r="BH176" i="2"/>
  <c r="BG176" i="2"/>
  <c r="BE176" i="2"/>
  <c r="BK176" i="2"/>
  <c r="J176" i="2"/>
  <c r="BF176" i="2" s="1"/>
  <c r="BI175" i="2"/>
  <c r="BH175" i="2"/>
  <c r="BG175" i="2"/>
  <c r="BE175" i="2"/>
  <c r="BK175" i="2"/>
  <c r="J175" i="2"/>
  <c r="BF175" i="2" s="1"/>
  <c r="BI174" i="2"/>
  <c r="BH174" i="2"/>
  <c r="BG174" i="2"/>
  <c r="BE174" i="2"/>
  <c r="BK174" i="2"/>
  <c r="J174" i="2"/>
  <c r="BF174" i="2"/>
  <c r="BI173" i="2"/>
  <c r="BH173" i="2"/>
  <c r="BG173" i="2"/>
  <c r="BE173" i="2"/>
  <c r="BK173" i="2"/>
  <c r="J173" i="2"/>
  <c r="BF173" i="2"/>
  <c r="BI171" i="2"/>
  <c r="BH171" i="2"/>
  <c r="BG171" i="2"/>
  <c r="BE171" i="2"/>
  <c r="T171" i="2"/>
  <c r="R171" i="2"/>
  <c r="P171" i="2"/>
  <c r="BK171" i="2"/>
  <c r="J171" i="2"/>
  <c r="BF171" i="2"/>
  <c r="BI170" i="2"/>
  <c r="BH170" i="2"/>
  <c r="BG170" i="2"/>
  <c r="BE170" i="2"/>
  <c r="T170" i="2"/>
  <c r="R170" i="2"/>
  <c r="P170" i="2"/>
  <c r="BK170" i="2"/>
  <c r="J170" i="2"/>
  <c r="BF170" i="2" s="1"/>
  <c r="BI169" i="2"/>
  <c r="BH169" i="2"/>
  <c r="BG169" i="2"/>
  <c r="BE169" i="2"/>
  <c r="T169" i="2"/>
  <c r="R169" i="2"/>
  <c r="P169" i="2"/>
  <c r="BK169" i="2"/>
  <c r="J169" i="2"/>
  <c r="BF169" i="2"/>
  <c r="BI168" i="2"/>
  <c r="BH168" i="2"/>
  <c r="BG168" i="2"/>
  <c r="BE168" i="2"/>
  <c r="T168" i="2"/>
  <c r="R168" i="2"/>
  <c r="P168" i="2"/>
  <c r="BK168" i="2"/>
  <c r="J168" i="2"/>
  <c r="BF168" i="2" s="1"/>
  <c r="BI167" i="2"/>
  <c r="BH167" i="2"/>
  <c r="BG167" i="2"/>
  <c r="BE167" i="2"/>
  <c r="T167" i="2"/>
  <c r="T166" i="2"/>
  <c r="R167" i="2"/>
  <c r="R166" i="2" s="1"/>
  <c r="P167" i="2"/>
  <c r="P166" i="2"/>
  <c r="BK167" i="2"/>
  <c r="J167" i="2"/>
  <c r="BF167" i="2" s="1"/>
  <c r="BI165" i="2"/>
  <c r="BH165" i="2"/>
  <c r="BG165" i="2"/>
  <c r="BE165" i="2"/>
  <c r="T165" i="2"/>
  <c r="R165" i="2"/>
  <c r="R163" i="2" s="1"/>
  <c r="P165" i="2"/>
  <c r="BK165" i="2"/>
  <c r="J165" i="2"/>
  <c r="BF165" i="2"/>
  <c r="BI164" i="2"/>
  <c r="BH164" i="2"/>
  <c r="BG164" i="2"/>
  <c r="BE164" i="2"/>
  <c r="T164" i="2"/>
  <c r="T163" i="2" s="1"/>
  <c r="R164" i="2"/>
  <c r="P164" i="2"/>
  <c r="BK164" i="2"/>
  <c r="BK163" i="2"/>
  <c r="J163" i="2"/>
  <c r="J104" i="2" s="1"/>
  <c r="J164" i="2"/>
  <c r="BF164" i="2"/>
  <c r="BI162" i="2"/>
  <c r="BH162" i="2"/>
  <c r="BG162" i="2"/>
  <c r="BE162" i="2"/>
  <c r="T162" i="2"/>
  <c r="R162" i="2"/>
  <c r="P162" i="2"/>
  <c r="BK162" i="2"/>
  <c r="J162" i="2"/>
  <c r="BF162" i="2" s="1"/>
  <c r="BI161" i="2"/>
  <c r="BH161" i="2"/>
  <c r="BG161" i="2"/>
  <c r="BE161" i="2"/>
  <c r="T161" i="2"/>
  <c r="T160" i="2"/>
  <c r="T156" i="2" s="1"/>
  <c r="R161" i="2"/>
  <c r="R160" i="2" s="1"/>
  <c r="P161" i="2"/>
  <c r="P160" i="2"/>
  <c r="BK161" i="2"/>
  <c r="BK160" i="2" s="1"/>
  <c r="J160" i="2" s="1"/>
  <c r="J103" i="2" s="1"/>
  <c r="J161" i="2"/>
  <c r="BF161" i="2"/>
  <c r="BI159" i="2"/>
  <c r="BH159" i="2"/>
  <c r="BG159" i="2"/>
  <c r="BE159" i="2"/>
  <c r="T159" i="2"/>
  <c r="R159" i="2"/>
  <c r="P159" i="2"/>
  <c r="BK159" i="2"/>
  <c r="J159" i="2"/>
  <c r="BF159" i="2"/>
  <c r="BI158" i="2"/>
  <c r="BH158" i="2"/>
  <c r="BG158" i="2"/>
  <c r="BE158" i="2"/>
  <c r="T158" i="2"/>
  <c r="T157" i="2" s="1"/>
  <c r="R158" i="2"/>
  <c r="R157" i="2"/>
  <c r="P158" i="2"/>
  <c r="P157" i="2"/>
  <c r="BK158" i="2"/>
  <c r="BK157" i="2"/>
  <c r="J157" i="2"/>
  <c r="J158" i="2"/>
  <c r="BF158" i="2" s="1"/>
  <c r="J102" i="2"/>
  <c r="BI155" i="2"/>
  <c r="BH155" i="2"/>
  <c r="BG155" i="2"/>
  <c r="BE155" i="2"/>
  <c r="T155" i="2"/>
  <c r="T153" i="2" s="1"/>
  <c r="R155" i="2"/>
  <c r="P155" i="2"/>
  <c r="BK155" i="2"/>
  <c r="J155" i="2"/>
  <c r="BF155" i="2"/>
  <c r="BI154" i="2"/>
  <c r="BH154" i="2"/>
  <c r="BG154" i="2"/>
  <c r="BE154" i="2"/>
  <c r="T154" i="2"/>
  <c r="R154" i="2"/>
  <c r="R153" i="2"/>
  <c r="P154" i="2"/>
  <c r="P153" i="2"/>
  <c r="BK154" i="2"/>
  <c r="BK153" i="2"/>
  <c r="J153" i="2" s="1"/>
  <c r="J100" i="2" s="1"/>
  <c r="J154" i="2"/>
  <c r="BF154" i="2"/>
  <c r="BI152" i="2"/>
  <c r="BH152" i="2"/>
  <c r="BG152" i="2"/>
  <c r="BE152" i="2"/>
  <c r="T152" i="2"/>
  <c r="R152" i="2"/>
  <c r="P152" i="2"/>
  <c r="BK152" i="2"/>
  <c r="J152" i="2"/>
  <c r="BF152" i="2"/>
  <c r="BI151" i="2"/>
  <c r="BH151" i="2"/>
  <c r="BG151" i="2"/>
  <c r="BE151" i="2"/>
  <c r="T151" i="2"/>
  <c r="R151" i="2"/>
  <c r="P151" i="2"/>
  <c r="BK151" i="2"/>
  <c r="J151" i="2"/>
  <c r="BF151" i="2"/>
  <c r="BI150" i="2"/>
  <c r="BH150" i="2"/>
  <c r="BG150" i="2"/>
  <c r="BE150" i="2"/>
  <c r="T150" i="2"/>
  <c r="R150" i="2"/>
  <c r="P150" i="2"/>
  <c r="BK150" i="2"/>
  <c r="J150" i="2"/>
  <c r="BF150" i="2"/>
  <c r="BI149" i="2"/>
  <c r="BH149" i="2"/>
  <c r="BG149" i="2"/>
  <c r="BE149" i="2"/>
  <c r="T149" i="2"/>
  <c r="R149" i="2"/>
  <c r="P149" i="2"/>
  <c r="BK149" i="2"/>
  <c r="J149" i="2"/>
  <c r="BF149" i="2"/>
  <c r="BI148" i="2"/>
  <c r="BH148" i="2"/>
  <c r="BG148" i="2"/>
  <c r="BE148" i="2"/>
  <c r="T148" i="2"/>
  <c r="R148" i="2"/>
  <c r="P148" i="2"/>
  <c r="BK148" i="2"/>
  <c r="J148" i="2"/>
  <c r="BF148" i="2"/>
  <c r="BI147" i="2"/>
  <c r="BH147" i="2"/>
  <c r="BG147" i="2"/>
  <c r="BE147" i="2"/>
  <c r="T147" i="2"/>
  <c r="R147" i="2"/>
  <c r="P147" i="2"/>
  <c r="BK147" i="2"/>
  <c r="J147" i="2"/>
  <c r="BF147" i="2"/>
  <c r="BI146" i="2"/>
  <c r="BH146" i="2"/>
  <c r="BG146" i="2"/>
  <c r="BE146" i="2"/>
  <c r="T146" i="2"/>
  <c r="R146" i="2"/>
  <c r="P146" i="2"/>
  <c r="BK146" i="2"/>
  <c r="J146" i="2"/>
  <c r="BF146" i="2"/>
  <c r="BI145" i="2"/>
  <c r="BH145" i="2"/>
  <c r="BG145" i="2"/>
  <c r="BE145" i="2"/>
  <c r="T145" i="2"/>
  <c r="R145" i="2"/>
  <c r="P145" i="2"/>
  <c r="BK145" i="2"/>
  <c r="J145" i="2"/>
  <c r="BF145" i="2"/>
  <c r="BI144" i="2"/>
  <c r="BH144" i="2"/>
  <c r="BG144" i="2"/>
  <c r="BE144" i="2"/>
  <c r="T144" i="2"/>
  <c r="R144" i="2"/>
  <c r="P144" i="2"/>
  <c r="BK144" i="2"/>
  <c r="J144" i="2"/>
  <c r="BF144" i="2"/>
  <c r="BI143" i="2"/>
  <c r="BH143" i="2"/>
  <c r="BG143" i="2"/>
  <c r="BE143" i="2"/>
  <c r="T143" i="2"/>
  <c r="R143" i="2"/>
  <c r="P143" i="2"/>
  <c r="BK143" i="2"/>
  <c r="J143" i="2"/>
  <c r="BF143" i="2"/>
  <c r="BI142" i="2"/>
  <c r="BH142" i="2"/>
  <c r="BG142" i="2"/>
  <c r="BE142" i="2"/>
  <c r="T142" i="2"/>
  <c r="R142" i="2"/>
  <c r="P142" i="2"/>
  <c r="BK142" i="2"/>
  <c r="J142" i="2"/>
  <c r="BF142" i="2"/>
  <c r="BI141" i="2"/>
  <c r="BH141" i="2"/>
  <c r="BG141" i="2"/>
  <c r="BE141" i="2"/>
  <c r="T141" i="2"/>
  <c r="R141" i="2"/>
  <c r="P141" i="2"/>
  <c r="BK141" i="2"/>
  <c r="J141" i="2"/>
  <c r="BF141" i="2"/>
  <c r="BI140" i="2"/>
  <c r="BH140" i="2"/>
  <c r="BG140" i="2"/>
  <c r="BE140" i="2"/>
  <c r="T140" i="2"/>
  <c r="R140" i="2"/>
  <c r="P140" i="2"/>
  <c r="P137" i="2" s="1"/>
  <c r="BK140" i="2"/>
  <c r="J140" i="2"/>
  <c r="BF140" i="2"/>
  <c r="BI139" i="2"/>
  <c r="BH139" i="2"/>
  <c r="BG139" i="2"/>
  <c r="BE139" i="2"/>
  <c r="T139" i="2"/>
  <c r="T137" i="2" s="1"/>
  <c r="R139" i="2"/>
  <c r="P139" i="2"/>
  <c r="BK139" i="2"/>
  <c r="J139" i="2"/>
  <c r="BF139" i="2"/>
  <c r="BI138" i="2"/>
  <c r="BH138" i="2"/>
  <c r="BG138" i="2"/>
  <c r="BE138" i="2"/>
  <c r="T138" i="2"/>
  <c r="R138" i="2"/>
  <c r="R137" i="2"/>
  <c r="P138" i="2"/>
  <c r="BK138" i="2"/>
  <c r="BK137" i="2"/>
  <c r="J137" i="2" s="1"/>
  <c r="J99" i="2" s="1"/>
  <c r="J138" i="2"/>
  <c r="BF138" i="2"/>
  <c r="BI136" i="2"/>
  <c r="BH136" i="2"/>
  <c r="BG136" i="2"/>
  <c r="BE136" i="2"/>
  <c r="T136" i="2"/>
  <c r="R136" i="2"/>
  <c r="P136" i="2"/>
  <c r="BK136" i="2"/>
  <c r="J136" i="2"/>
  <c r="BF136" i="2"/>
  <c r="BI135" i="2"/>
  <c r="BH135" i="2"/>
  <c r="BG135" i="2"/>
  <c r="BE135" i="2"/>
  <c r="T135" i="2"/>
  <c r="R135" i="2"/>
  <c r="P135" i="2"/>
  <c r="BK135" i="2"/>
  <c r="J135" i="2"/>
  <c r="BF135" i="2"/>
  <c r="BI134" i="2"/>
  <c r="BH134" i="2"/>
  <c r="BG134" i="2"/>
  <c r="BE134" i="2"/>
  <c r="T134" i="2"/>
  <c r="R134" i="2"/>
  <c r="P134" i="2"/>
  <c r="BK134" i="2"/>
  <c r="J134" i="2"/>
  <c r="BF134" i="2"/>
  <c r="BI133" i="2"/>
  <c r="BH133" i="2"/>
  <c r="BG133" i="2"/>
  <c r="BE133" i="2"/>
  <c r="T133" i="2"/>
  <c r="R133" i="2"/>
  <c r="P133" i="2"/>
  <c r="BK133" i="2"/>
  <c r="J133" i="2"/>
  <c r="BF133" i="2"/>
  <c r="BI132" i="2"/>
  <c r="BH132" i="2"/>
  <c r="BG132" i="2"/>
  <c r="BE132" i="2"/>
  <c r="T132" i="2"/>
  <c r="R132" i="2"/>
  <c r="P132" i="2"/>
  <c r="BK132" i="2"/>
  <c r="J132" i="2"/>
  <c r="BF132" i="2"/>
  <c r="BI131" i="2"/>
  <c r="BH131" i="2"/>
  <c r="F36" i="2" s="1"/>
  <c r="BC95" i="1" s="1"/>
  <c r="BG131" i="2"/>
  <c r="BE131" i="2"/>
  <c r="T131" i="2"/>
  <c r="T128" i="2" s="1"/>
  <c r="T127" i="2" s="1"/>
  <c r="T126" i="2" s="1"/>
  <c r="R131" i="2"/>
  <c r="R128" i="2" s="1"/>
  <c r="R127" i="2" s="1"/>
  <c r="P131" i="2"/>
  <c r="BK131" i="2"/>
  <c r="J131" i="2"/>
  <c r="BF131" i="2"/>
  <c r="BI130" i="2"/>
  <c r="BH130" i="2"/>
  <c r="BG130" i="2"/>
  <c r="F35" i="2" s="1"/>
  <c r="BB95" i="1" s="1"/>
  <c r="BE130" i="2"/>
  <c r="T130" i="2"/>
  <c r="R130" i="2"/>
  <c r="P130" i="2"/>
  <c r="P128" i="2" s="1"/>
  <c r="P127" i="2" s="1"/>
  <c r="BK130" i="2"/>
  <c r="BK128" i="2" s="1"/>
  <c r="J130" i="2"/>
  <c r="BF130" i="2"/>
  <c r="BI129" i="2"/>
  <c r="F37" i="2"/>
  <c r="BD95" i="1" s="1"/>
  <c r="BH129" i="2"/>
  <c r="BG129" i="2"/>
  <c r="BE129" i="2"/>
  <c r="J33" i="2" s="1"/>
  <c r="AV95" i="1" s="1"/>
  <c r="T129" i="2"/>
  <c r="R129" i="2"/>
  <c r="P129" i="2"/>
  <c r="BK129" i="2"/>
  <c r="J129" i="2"/>
  <c r="BF129" i="2" s="1"/>
  <c r="J123" i="2"/>
  <c r="J122" i="2"/>
  <c r="F122" i="2"/>
  <c r="F120" i="2"/>
  <c r="E118" i="2"/>
  <c r="J92" i="2"/>
  <c r="J91" i="2"/>
  <c r="F91" i="2"/>
  <c r="F89" i="2"/>
  <c r="E87" i="2"/>
  <c r="J18" i="2"/>
  <c r="E18" i="2"/>
  <c r="F123" i="2" s="1"/>
  <c r="J17" i="2"/>
  <c r="J12" i="2"/>
  <c r="J120" i="2" s="1"/>
  <c r="E7" i="2"/>
  <c r="E85" i="2" s="1"/>
  <c r="E116" i="2"/>
  <c r="AS94" i="1"/>
  <c r="L90" i="1"/>
  <c r="AM90" i="1"/>
  <c r="AM89" i="1"/>
  <c r="L89" i="1"/>
  <c r="AM87" i="1"/>
  <c r="L87" i="1"/>
  <c r="L85" i="1"/>
  <c r="L84" i="1"/>
  <c r="BB94" i="1" l="1"/>
  <c r="T122" i="4"/>
  <c r="T121" i="4" s="1"/>
  <c r="J34" i="2"/>
  <c r="AW95" i="1" s="1"/>
  <c r="F34" i="2"/>
  <c r="BA95" i="1" s="1"/>
  <c r="BK127" i="2"/>
  <c r="J128" i="2"/>
  <c r="J98" i="2" s="1"/>
  <c r="AT95" i="1"/>
  <c r="P126" i="2"/>
  <c r="AU95" i="1" s="1"/>
  <c r="BK127" i="3"/>
  <c r="J127" i="3" s="1"/>
  <c r="J99" i="3" s="1"/>
  <c r="J128" i="3"/>
  <c r="J100" i="3" s="1"/>
  <c r="J123" i="4"/>
  <c r="J98" i="4" s="1"/>
  <c r="BK122" i="4"/>
  <c r="R156" i="2"/>
  <c r="R126" i="2" s="1"/>
  <c r="F34" i="3"/>
  <c r="BA96" i="1" s="1"/>
  <c r="F33" i="2"/>
  <c r="AZ95" i="1" s="1"/>
  <c r="AZ94" i="1" s="1"/>
  <c r="E112" i="3"/>
  <c r="E85" i="3"/>
  <c r="BK173" i="4"/>
  <c r="J173" i="4" s="1"/>
  <c r="J101" i="4" s="1"/>
  <c r="J89" i="2"/>
  <c r="T165" i="4"/>
  <c r="P122" i="3"/>
  <c r="AU96" i="1" s="1"/>
  <c r="P163" i="2"/>
  <c r="P156" i="2" s="1"/>
  <c r="BK166" i="2"/>
  <c r="J166" i="2" s="1"/>
  <c r="J105" i="2" s="1"/>
  <c r="BK122" i="3"/>
  <c r="J122" i="3" s="1"/>
  <c r="J115" i="4"/>
  <c r="J89" i="4"/>
  <c r="F34" i="4"/>
  <c r="BA97" i="1" s="1"/>
  <c r="F37" i="4"/>
  <c r="BD97" i="1" s="1"/>
  <c r="F92" i="2"/>
  <c r="BK172" i="2"/>
  <c r="J172" i="2" s="1"/>
  <c r="J106" i="2" s="1"/>
  <c r="J118" i="3"/>
  <c r="J91" i="3"/>
  <c r="J34" i="3"/>
  <c r="AW96" i="1" s="1"/>
  <c r="AT96" i="1" s="1"/>
  <c r="F36" i="3"/>
  <c r="BC96" i="1" s="1"/>
  <c r="BC94" i="1" s="1"/>
  <c r="F37" i="3"/>
  <c r="BD96" i="1" s="1"/>
  <c r="BD94" i="1" s="1"/>
  <c r="W33" i="1" s="1"/>
  <c r="R128" i="3"/>
  <c r="R127" i="3" s="1"/>
  <c r="R122" i="3" s="1"/>
  <c r="T128" i="3"/>
  <c r="T127" i="3" s="1"/>
  <c r="T122" i="3" s="1"/>
  <c r="E111" i="4"/>
  <c r="F118" i="4"/>
  <c r="F92" i="4"/>
  <c r="J33" i="4"/>
  <c r="AV97" i="1" s="1"/>
  <c r="AT97" i="1" s="1"/>
  <c r="P165" i="4"/>
  <c r="P122" i="4" s="1"/>
  <c r="P121" i="4" s="1"/>
  <c r="AU97" i="1" s="1"/>
  <c r="W32" i="1" l="1"/>
  <c r="AY94" i="1"/>
  <c r="J96" i="3"/>
  <c r="J30" i="3"/>
  <c r="AV94" i="1"/>
  <c r="W29" i="1"/>
  <c r="AU94" i="1"/>
  <c r="J127" i="2"/>
  <c r="J97" i="2" s="1"/>
  <c r="BA94" i="1"/>
  <c r="AX94" i="1"/>
  <c r="W31" i="1"/>
  <c r="BK156" i="2"/>
  <c r="J156" i="2" s="1"/>
  <c r="J101" i="2" s="1"/>
  <c r="J122" i="4"/>
  <c r="J97" i="4" s="1"/>
  <c r="BK121" i="4"/>
  <c r="J121" i="4" s="1"/>
  <c r="AG96" i="1" l="1"/>
  <c r="AN96" i="1" s="1"/>
  <c r="J39" i="3"/>
  <c r="J96" i="4"/>
  <c r="J30" i="4"/>
  <c r="W30" i="1"/>
  <c r="AW94" i="1"/>
  <c r="AK30" i="1" s="1"/>
  <c r="BK126" i="2"/>
  <c r="J126" i="2" s="1"/>
  <c r="AK29" i="1"/>
  <c r="J39" i="4" l="1"/>
  <c r="AG97" i="1"/>
  <c r="AN97" i="1" s="1"/>
  <c r="J96" i="2"/>
  <c r="J30" i="2"/>
  <c r="AT94" i="1"/>
  <c r="J39" i="2" l="1"/>
  <c r="AG95" i="1"/>
  <c r="AG94" i="1" l="1"/>
  <c r="AN95" i="1"/>
  <c r="AN94" i="1" l="1"/>
  <c r="AK26" i="1"/>
  <c r="AK35" i="1" s="1"/>
</calcChain>
</file>

<file path=xl/sharedStrings.xml><?xml version="1.0" encoding="utf-8"?>
<sst xmlns="http://schemas.openxmlformats.org/spreadsheetml/2006/main" count="2511" uniqueCount="494">
  <si>
    <t>Export Komplet</t>
  </si>
  <si>
    <t/>
  </si>
  <si>
    <t>2.0</t>
  </si>
  <si>
    <t>ZAMOK</t>
  </si>
  <si>
    <t>False</t>
  </si>
  <si>
    <t>{010c7158-adfd-4b08-853d-2295928231ee}</t>
  </si>
  <si>
    <t>0,001</t>
  </si>
  <si>
    <t>20</t>
  </si>
  <si>
    <t>REKAPITULÁCIA STAVBY</t>
  </si>
  <si>
    <t>v ---  nižšie sa nachádzajú doplnkové a pomocné údaje k zostavám  --- v</t>
  </si>
  <si>
    <t>Návod na vyplnenie</t>
  </si>
  <si>
    <t>Kód:</t>
  </si>
  <si>
    <t>02/04/2018-01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</si>
  <si>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</si>
  <si>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</si>
  <si>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Zateplenie skladovaco expedičnej haly v areáli Šambron</t>
  </si>
  <si>
    <t>JKSO:</t>
  </si>
  <si>
    <t>811 79</t>
  </si>
  <si>
    <t>KS:</t>
  </si>
  <si>
    <t>1251</t>
  </si>
  <si>
    <t>Miesto:</t>
  </si>
  <si>
    <t>Plaveč</t>
  </si>
  <si>
    <t>Dátum:</t>
  </si>
  <si>
    <t>Objednávateľ:</t>
  </si>
  <si>
    <t>IČO:</t>
  </si>
  <si>
    <t>31679935</t>
  </si>
  <si>
    <t>AGROKARPATY, spol. s r. o. Plavnica</t>
  </si>
  <si>
    <t>IČ DPH:</t>
  </si>
  <si>
    <t>SK 2020525584</t>
  </si>
  <si>
    <t>Zhotoviteľ:</t>
  </si>
  <si>
    <t>Vyplň údaj</t>
  </si>
  <si>
    <t>Projektant:</t>
  </si>
  <si>
    <t>37682075</t>
  </si>
  <si>
    <t>Inf. Pavel Fedorko</t>
  </si>
  <si>
    <t>SK 1045067012</t>
  </si>
  <si>
    <t>True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</si>
  <si>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</si>
  <si>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</si>
  <si>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</si>
  <si>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</si>
  <si>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</si>
  <si>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</si>
  <si>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</si>
  <si>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</si>
  <si>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</si>
  <si>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</si>
  <si>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</si>
  <si>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</si>
  <si>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</si>
  <si>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</si>
  <si>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</si>
  <si>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</si>
  <si>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</si>
  <si>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</si>
  <si>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</si>
  <si>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</si>
  <si>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</si>
  <si>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</si>
  <si>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</si>
  <si>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</si>
  <si>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</si>
  <si>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</si>
  <si>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</si>
  <si>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</si>
  <si>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</si>
  <si>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</si>
  <si>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</si>
  <si>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</si>
  <si>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</si>
  <si>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</si>
  <si>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</si>
  <si>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</si>
  <si>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</si>
  <si>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</si>
  <si>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</si>
  <si>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</si>
  <si>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</si>
  <si>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</si>
  <si>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</si>
  <si>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</si>
  <si>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</si>
  <si>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</si>
  <si>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</si>
  <si>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</si>
  <si>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ASR</t>
  </si>
  <si>
    <t>Zateplenie skladovaco expedičnej haly</t>
  </si>
  <si>
    <t>STA</t>
  </si>
  <si>
    <t>1</t>
  </si>
  <si>
    <t>{399b9b14-07e3-47b1-93f6-dc4e4e26425a}</t>
  </si>
  <si>
    <t>BL</t>
  </si>
  <si>
    <t>Bleskozvod</t>
  </si>
  <si>
    <t>{341d73d8-ae37-451a-838f-b2622fd0b48d}</t>
  </si>
  <si>
    <t>Eli</t>
  </si>
  <si>
    <t>Elektroinštalácia, osvetlenie</t>
  </si>
  <si>
    <t>{6141783e-e7c6-4ba9-b526-d8d35b003a6f}</t>
  </si>
  <si>
    <t>KRYCÍ LIST ROZPOČTU</t>
  </si>
  <si>
    <t>Objekt:</t>
  </si>
  <si>
    <t>ASR - Zateplenie skladovaco expedičnej haly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</si>
  <si>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</si>
  <si>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</si>
  <si>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</si>
  <si>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</si>
  <si>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</si>
  <si>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</si>
  <si>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</si>
  <si>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</si>
  <si>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</si>
  <si>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</si>
  <si>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713 - Izolácie tepelné</t>
  </si>
  <si>
    <t xml:space="preserve">    764 - Konštrukcie klampiarske</t>
  </si>
  <si>
    <t xml:space="preserve">    766 - Konštrukcie stolárske</t>
  </si>
  <si>
    <t xml:space="preserve">    767 - Konštrukcie doplnkové kovové</t>
  </si>
  <si>
    <t>VP -   Práce naviac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</si>
  <si>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</si>
  <si>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</si>
  <si>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</si>
  <si>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</si>
  <si>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</si>
  <si>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</si>
  <si>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</si>
  <si>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</si>
  <si>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</si>
  <si>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</si>
  <si>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</si>
  <si>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</si>
  <si>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Dodávateľ</t>
  </si>
  <si>
    <t>HSV</t>
  </si>
  <si>
    <t>Práce a dodávky HSV</t>
  </si>
  <si>
    <t>ROZPOCET</t>
  </si>
  <si>
    <t>6</t>
  </si>
  <si>
    <t>Úpravy povrchov, podlahy, osadenie</t>
  </si>
  <si>
    <t>3</t>
  </si>
  <si>
    <t>K</t>
  </si>
  <si>
    <t>622464232</t>
  </si>
  <si>
    <t xml:space="preserve">Vonkajšia omietka stien tenkovrstvová BAUMIT, silikónová, Silikónová omietka (Baumit SilikonTop), škrabaná, hr. 2 mm </t>
  </si>
  <si>
    <t>m2</t>
  </si>
  <si>
    <t>CS Cenekon 2014 02</t>
  </si>
  <si>
    <t>4</t>
  </si>
  <si>
    <t>2</t>
  </si>
  <si>
    <t>-791655828</t>
  </si>
  <si>
    <t>622464310</t>
  </si>
  <si>
    <t>Vonkajšia omietka stien mozaiková BAUMIT, ručné miešanie a nanášanie, Baumit Mozaiková omietka (Baumit MosaikTop)</t>
  </si>
  <si>
    <t>641703356</t>
  </si>
  <si>
    <t>5</t>
  </si>
  <si>
    <t>622466118</t>
  </si>
  <si>
    <t>Príprava vonkajšieho podkladu stien BAUMIT, Uzatvárací základ (Baumit SperrGrund)</t>
  </si>
  <si>
    <t>CS CENEKON 2018 01</t>
  </si>
  <si>
    <t>-1597825357</t>
  </si>
  <si>
    <t>622481119</t>
  </si>
  <si>
    <t>Potiahnutie vonkajších stien, sklotextílnou mriežkou</t>
  </si>
  <si>
    <t>CS Cenekon 2010 01</t>
  </si>
  <si>
    <t>-153066539</t>
  </si>
  <si>
    <t>8</t>
  </si>
  <si>
    <t>M</t>
  </si>
  <si>
    <t>311950002600</t>
  </si>
  <si>
    <t>Zátka STR z minerálnej vlny MW, STR U, EJOT</t>
  </si>
  <si>
    <t>ks</t>
  </si>
  <si>
    <t>1572165811</t>
  </si>
  <si>
    <t>9</t>
  </si>
  <si>
    <t>625251435</t>
  </si>
  <si>
    <t>Kontaktný zatepľovací systém podzemných stien hr. 100 mm BAUMIT STAR (EPS-PERIMETER), skrutkovacie kotvy</t>
  </si>
  <si>
    <t>1591071398</t>
  </si>
  <si>
    <t>46</t>
  </si>
  <si>
    <t>625251601</t>
  </si>
  <si>
    <t>Kontaktný zatepľovací systém hr. 180 mm BAUMIT PRO - minerálne riešenie, zatĺkacie kotvy</t>
  </si>
  <si>
    <t>-1392496646</t>
  </si>
  <si>
    <t>12</t>
  </si>
  <si>
    <t>625251612</t>
  </si>
  <si>
    <t>Kontaktný zatepľovací systém ostenia hr. 30 mm BAUMIT PRO - minerálne riešenie</t>
  </si>
  <si>
    <t>877331657</t>
  </si>
  <si>
    <t>Ostatné konštrukcie a práce-búranie</t>
  </si>
  <si>
    <t>16</t>
  </si>
  <si>
    <t>942941021</t>
  </si>
  <si>
    <t>Montáž lešenia ťažkého radového s podlahami, šírky od 2,00 do 2,50 m, pri zaťažení do 3 kPa, výšky do 10 m</t>
  </si>
  <si>
    <t>-520086377</t>
  </si>
  <si>
    <t>47</t>
  </si>
  <si>
    <t>942941022</t>
  </si>
  <si>
    <t>Montáž lešenia ťažkého radového s podlahami, šírky od 2,00 do 2,50 m, pri zaťažení do 3 kPa, výšky nad 10 do 20 m</t>
  </si>
  <si>
    <t>285129705</t>
  </si>
  <si>
    <t>17</t>
  </si>
  <si>
    <t>942941822</t>
  </si>
  <si>
    <t>Demontáž lešenia ťažkého radového s podlahami, šírky od 2,00 do 2,50 m, pri zaťažení do 3 kPa, výšky nad 10 do 20 m</t>
  </si>
  <si>
    <t>877484226</t>
  </si>
  <si>
    <t>19</t>
  </si>
  <si>
    <t>952902110</t>
  </si>
  <si>
    <t>Čistenie budov zametaním v miestnostiach, chodbách, na schodišti a na povalách</t>
  </si>
  <si>
    <t>-263409727</t>
  </si>
  <si>
    <t>953945102</t>
  </si>
  <si>
    <t>BAUMIT Soklový profil SL 18 (hliníkový)</t>
  </si>
  <si>
    <t>m</t>
  </si>
  <si>
    <t>-1697608481</t>
  </si>
  <si>
    <t>21</t>
  </si>
  <si>
    <t>953995115</t>
  </si>
  <si>
    <t>BAUMIT Nadokenná lišta s odkvapovým nosom (PVC)</t>
  </si>
  <si>
    <t>1268629147</t>
  </si>
  <si>
    <t>22</t>
  </si>
  <si>
    <t>953995181</t>
  </si>
  <si>
    <t>BAUMIT Okenný a dverový dilatačný profil Flex (plastový)</t>
  </si>
  <si>
    <t>1046499534</t>
  </si>
  <si>
    <t>23</t>
  </si>
  <si>
    <t>953995201</t>
  </si>
  <si>
    <t>BAUMIT Rohová lišta flexibilná (plastová)</t>
  </si>
  <si>
    <t>1884415917</t>
  </si>
  <si>
    <t>64</t>
  </si>
  <si>
    <t>968061137</t>
  </si>
  <si>
    <t>Vyvesenie dreveného krídla vrát do suti plochy nad 4 m2, -0,08000t</t>
  </si>
  <si>
    <t>-1391351565</t>
  </si>
  <si>
    <t>52</t>
  </si>
  <si>
    <t>968071137</t>
  </si>
  <si>
    <t>Vyvesenie kovového krídla vrát do suti plochy nad 4 m2</t>
  </si>
  <si>
    <t>-313971670</t>
  </si>
  <si>
    <t>53</t>
  </si>
  <si>
    <t>968072559</t>
  </si>
  <si>
    <t>Vybúranie kovových vrát plochy nad 5 m2,  -0,06600t</t>
  </si>
  <si>
    <t>-1641814806</t>
  </si>
  <si>
    <t>54</t>
  </si>
  <si>
    <t>979011111</t>
  </si>
  <si>
    <t>Zvislá doprava sutiny a vybúraných hmôt za prvé podlažie nad alebo pod základným podlažím</t>
  </si>
  <si>
    <t>t</t>
  </si>
  <si>
    <t>-159411015</t>
  </si>
  <si>
    <t>33</t>
  </si>
  <si>
    <t>979081111</t>
  </si>
  <si>
    <t>Odvoz sutiny a vybúraných hmôt na skládku do 1 km</t>
  </si>
  <si>
    <t>2132398911</t>
  </si>
  <si>
    <t>34</t>
  </si>
  <si>
    <t>979081121</t>
  </si>
  <si>
    <t>Odvoz sutiny a vybúraných hmôt na skládku za každý ďalší 1 km</t>
  </si>
  <si>
    <t>1460577879</t>
  </si>
  <si>
    <t>35</t>
  </si>
  <si>
    <t>979082111</t>
  </si>
  <si>
    <t>Vnútrostavenisková doprava sutiny a vybúraných hmôt do 10 m</t>
  </si>
  <si>
    <t>1489967615</t>
  </si>
  <si>
    <t>99</t>
  </si>
  <si>
    <t>Presun hmôt HSV</t>
  </si>
  <si>
    <t>55</t>
  </si>
  <si>
    <t>998009101</t>
  </si>
  <si>
    <t>Presun hmôt samostatne budovaného lešenia bez ohľadu na výšku</t>
  </si>
  <si>
    <t>1340215944</t>
  </si>
  <si>
    <t>56</t>
  </si>
  <si>
    <t>998011001</t>
  </si>
  <si>
    <t>Presun hmôt pre budovy  (801, 803, 812), zvislá konštr. z tehál, tvárnic, z kovu výšky do 6 m</t>
  </si>
  <si>
    <t>549843683</t>
  </si>
  <si>
    <t>PSV</t>
  </si>
  <si>
    <t>Práce a dodávky PSV</t>
  </si>
  <si>
    <t>713</t>
  </si>
  <si>
    <t>Izolácie tepelné</t>
  </si>
  <si>
    <t>49</t>
  </si>
  <si>
    <t>713116020 X1</t>
  </si>
  <si>
    <t>Montáž tepelnej izolácie stropov fúkanou izoláciou hrúbky do 17 - 22 cm</t>
  </si>
  <si>
    <t>m3</t>
  </si>
  <si>
    <t>-102330744</t>
  </si>
  <si>
    <t>50</t>
  </si>
  <si>
    <t>629110000100X</t>
  </si>
  <si>
    <t>Vlákna SUPAFIL LOFT - fúkaná izolácia z čistého prírodného vlákna, vrece 16,6 kg</t>
  </si>
  <si>
    <t>kg</t>
  </si>
  <si>
    <t>32</t>
  </si>
  <si>
    <t>913573353</t>
  </si>
  <si>
    <t>764</t>
  </si>
  <si>
    <t>Konštrukcie klampiarske</t>
  </si>
  <si>
    <t>48</t>
  </si>
  <si>
    <t>764410540</t>
  </si>
  <si>
    <t>Oplechovanie parapetov z poplastovaného plechu, vrátane rohov r.š. 330 mm</t>
  </si>
  <si>
    <t>-566993027</t>
  </si>
  <si>
    <t>37</t>
  </si>
  <si>
    <t>764410850</t>
  </si>
  <si>
    <t>Demontáž oplechovania parapetov rš od 100 do 330 mm,  -0,00135t</t>
  </si>
  <si>
    <t>93774333</t>
  </si>
  <si>
    <t>766</t>
  </si>
  <si>
    <t>Konštrukcie stolárske</t>
  </si>
  <si>
    <t>57</t>
  </si>
  <si>
    <t>766641161</t>
  </si>
  <si>
    <t>Montáž dverí plastových, vchodových, 1 m obvodu dverí</t>
  </si>
  <si>
    <t>-428038393</t>
  </si>
  <si>
    <t>59</t>
  </si>
  <si>
    <t>611730000100 Y2</t>
  </si>
  <si>
    <t xml:space="preserve">Dvojkrýdlové otváravé dvere plastové  šxv 2450x3000 mm, 5 komorový systém , izolačná výplň </t>
  </si>
  <si>
    <t>-1223244337</t>
  </si>
  <si>
    <t>767</t>
  </si>
  <si>
    <t>Konštrukcie doplnkové kovové</t>
  </si>
  <si>
    <t>60</t>
  </si>
  <si>
    <t>767651240</t>
  </si>
  <si>
    <t>Montáž vrát otočných, osadených do oceľovej zárubne z dielov, s plochou nad 13 m2</t>
  </si>
  <si>
    <t>31409680</t>
  </si>
  <si>
    <t>65</t>
  </si>
  <si>
    <t>767658113</t>
  </si>
  <si>
    <t>Montáž vrát sekčných sklopných pod strop plochy nad 9 do 13 m2</t>
  </si>
  <si>
    <t>-2026088753</t>
  </si>
  <si>
    <t>62</t>
  </si>
  <si>
    <t>767658125</t>
  </si>
  <si>
    <t>Montáž vrát sekčných - elektrického stropného pohonu</t>
  </si>
  <si>
    <t>-781175398</t>
  </si>
  <si>
    <t>63</t>
  </si>
  <si>
    <t>553410056600 X</t>
  </si>
  <si>
    <t>Vráta sekčné vxš 3000x2500 mm vodorovne rebrované resp. kazetové s dvierkami</t>
  </si>
  <si>
    <t>-1664201359</t>
  </si>
  <si>
    <t>66</t>
  </si>
  <si>
    <t>553410056600 X 2</t>
  </si>
  <si>
    <t>Vráta sekčné vxš 3000x3000 mm vodorovne rebrované resp. kazetové s dvierkami</t>
  </si>
  <si>
    <t>-1368609183</t>
  </si>
  <si>
    <t>VP</t>
  </si>
  <si>
    <t xml:space="preserve">  Práce naviac</t>
  </si>
  <si>
    <t>PN</t>
  </si>
  <si>
    <t>BL - Bleskozvod</t>
  </si>
  <si>
    <t>Śambron</t>
  </si>
  <si>
    <t>Ing. Pavel Fedorko</t>
  </si>
  <si>
    <t>M - M</t>
  </si>
  <si>
    <t xml:space="preserve">    21-M - Elektromontáže</t>
  </si>
  <si>
    <t>HZS - Hodinové zúčtovacie sadzby</t>
  </si>
  <si>
    <t>973011191</t>
  </si>
  <si>
    <t>Vysekanie kapsy v stenách a stropoch z ľahkých betónov do 150x150x100mm,  -0,00200t</t>
  </si>
  <si>
    <t>974031232</t>
  </si>
  <si>
    <t>Vysekanie rýh v murive tehlovom naakúkoľvek maltu v priestore priľahlom k stropnej konštrukcii do hĺbky 50 mm a š. do 70 mm,  -0,00600 t</t>
  </si>
  <si>
    <t>21-M</t>
  </si>
  <si>
    <t>Elektromontáže</t>
  </si>
  <si>
    <t>210010005</t>
  </si>
  <si>
    <t>Rúrka ohybná elektroinštalačná typ 23-36, uložená pod omietkou</t>
  </si>
  <si>
    <t>3450704400</t>
  </si>
  <si>
    <t>I-Rúrka FX  40</t>
  </si>
  <si>
    <t>256</t>
  </si>
  <si>
    <t>210220103</t>
  </si>
  <si>
    <t>Zvodový vodič včítane podpery FeZn do D 10 mm, A1 D 10 mm  AlMgSi  D 8 mm</t>
  </si>
  <si>
    <t>10</t>
  </si>
  <si>
    <t>3544245350</t>
  </si>
  <si>
    <t>Drôt FeZn 8, ZIN Hronský Beňadik</t>
  </si>
  <si>
    <t>7</t>
  </si>
  <si>
    <t>3544216950</t>
  </si>
  <si>
    <t>Podpera vedenia na vrchol krovu  ocelová žiarovo zinkovaná  označenie  PV 15    ZIN HRONSKY BENADIKT</t>
  </si>
  <si>
    <t>14</t>
  </si>
  <si>
    <t>3544218350</t>
  </si>
  <si>
    <t>Podpera vedenia na plechové strechy  ocelová žiarovo zinkovaná  označenie  PV 23   ZIN HRONSKY BENADIKT</t>
  </si>
  <si>
    <t>210220301</t>
  </si>
  <si>
    <t>Bleskozvodová svorka do 2 skrutiek (SS, SR 03)</t>
  </si>
  <si>
    <t>18</t>
  </si>
  <si>
    <t>3540406800</t>
  </si>
  <si>
    <t>HR-Svorka SS</t>
  </si>
  <si>
    <t>11</t>
  </si>
  <si>
    <t>210220302</t>
  </si>
  <si>
    <t>Bleskozvodová svorka nad 2 skrutky (ST, SJ, SK, SZ, SR 01, 02)</t>
  </si>
  <si>
    <t>3544199600</t>
  </si>
  <si>
    <t>Svorka vodovodná SR 03 vod d 6-12 mm</t>
  </si>
  <si>
    <t>24</t>
  </si>
  <si>
    <t>13</t>
  </si>
  <si>
    <t>26</t>
  </si>
  <si>
    <t>3540408300</t>
  </si>
  <si>
    <t>HR-Svorka SZ</t>
  </si>
  <si>
    <t>28</t>
  </si>
  <si>
    <t>15</t>
  </si>
  <si>
    <t>3540406100.1</t>
  </si>
  <si>
    <t>HR-Svorka SO</t>
  </si>
  <si>
    <t>30</t>
  </si>
  <si>
    <t>210220401</t>
  </si>
  <si>
    <t>Označenie zvodov štítkami smaltované, z umelej hmoty</t>
  </si>
  <si>
    <t>5489511000</t>
  </si>
  <si>
    <t>Štítok ozn. BLZ</t>
  </si>
  <si>
    <t>5489511000,.12</t>
  </si>
  <si>
    <t>Bezpečnostný štítík BLZ, upozorňujúci na krokové napätie v okruhu 3m</t>
  </si>
  <si>
    <t>36</t>
  </si>
  <si>
    <t>210220431</t>
  </si>
  <si>
    <t>Tvarovanie montáž. dielu - pomocný zachýtávač dl. 1m</t>
  </si>
  <si>
    <t>38</t>
  </si>
  <si>
    <t>210220431.1</t>
  </si>
  <si>
    <t>Tvarovanie montáž. dielu- zberača, pomocný zachyt. pre oddialený bleskozvod, vr.  2xFR OB, 2xRS OB</t>
  </si>
  <si>
    <t>40</t>
  </si>
  <si>
    <t>PM1</t>
  </si>
  <si>
    <t>Podružmý materiál</t>
  </si>
  <si>
    <t>%</t>
  </si>
  <si>
    <t>42</t>
  </si>
  <si>
    <t>PPV</t>
  </si>
  <si>
    <t>Podiel pridružených výkonov</t>
  </si>
  <si>
    <t>44</t>
  </si>
  <si>
    <t>R1</t>
  </si>
  <si>
    <t>Revízia</t>
  </si>
  <si>
    <t>HZS</t>
  </si>
  <si>
    <t>Hodinové zúčtovacie sadzby</t>
  </si>
  <si>
    <t>HZS000111</t>
  </si>
  <si>
    <t>Stavebno montážne práce menej náročne, pomocné alebo manupulačné (Tr 1) v rozsahu viac ako 8 hodín - DMT práce</t>
  </si>
  <si>
    <t>hod</t>
  </si>
  <si>
    <t>262144</t>
  </si>
  <si>
    <t>Eli - Elektroinštalácia, osvetlenie</t>
  </si>
  <si>
    <t>Šambron</t>
  </si>
  <si>
    <t xml:space="preserve">    21-M-1.1 - Rozvádzače</t>
  </si>
  <si>
    <t>210010003</t>
  </si>
  <si>
    <t>Rúrka ohybná elektroinštalačná typ 23-23, uložená pod omietkou</t>
  </si>
  <si>
    <t>3450704200</t>
  </si>
  <si>
    <t>I-Rúrka FX  25</t>
  </si>
  <si>
    <t>210010351</t>
  </si>
  <si>
    <t>Krabicová rozvodka z lisov. izolantu vrátane ukončenia káblov a zapojenia vodičov typ 6455-11 do 4 m</t>
  </si>
  <si>
    <t>3450927000</t>
  </si>
  <si>
    <t>Krabica 6455-11 acid</t>
  </si>
  <si>
    <t>210020301</t>
  </si>
  <si>
    <t>Káblový žľab Mars, pozink. vrátane príslušenstva, 40/20 mm bez veka a podpery</t>
  </si>
  <si>
    <t>3450600001</t>
  </si>
  <si>
    <t>elektroinštalačný materiál Káblový žľab 40/20, vr. príslušentva</t>
  </si>
  <si>
    <t>210020651</t>
  </si>
  <si>
    <t>Oceľová nosná konštrukcia pre prístroje a elektrické zariadenia hmotnosti do 5 kg</t>
  </si>
  <si>
    <t>1321122400</t>
  </si>
  <si>
    <t>Tyč oceľová jemná kruhová D 8 mm, ozn. 11 373, podľa EN alebo EN ISO S235JRG1</t>
  </si>
  <si>
    <t>1322325000</t>
  </si>
  <si>
    <t>Tyč oceľová  plochá, š.25xhr.5 mm, ozn.11 523, podľa EN ISO S355J0</t>
  </si>
  <si>
    <t>1323103000</t>
  </si>
  <si>
    <t>Tyč oceľová prierezu L  30x30x4 mm, ozn. 11 373, podľa EN ISO S235JRG1</t>
  </si>
  <si>
    <t>2462153500</t>
  </si>
  <si>
    <t>Farba syntetická  suríková S 2005</t>
  </si>
  <si>
    <t>2464203000</t>
  </si>
  <si>
    <t>Riedidlo do olejovo-syntetickej farby S 6006</t>
  </si>
  <si>
    <t>3121081300</t>
  </si>
  <si>
    <t>Elektróda E-R117 D 2,5 mm - elektródy zváracie z neušlachtilých ocelí</t>
  </si>
  <si>
    <t>tks</t>
  </si>
  <si>
    <t>210020651.1</t>
  </si>
  <si>
    <t>Oceľová nosná konštrukcia pre prístroje a elektrické zariadenia</t>
  </si>
  <si>
    <t>1321122400.1</t>
  </si>
  <si>
    <t>Narážací clip 3-8mm oceľ. konštr./úchyt trubka 16_28mm</t>
  </si>
  <si>
    <t>210100001</t>
  </si>
  <si>
    <t>Ukončenie vodičov v rozvádzač. vč. zapojenia a vodičovej koncovky do 2.5 mm2</t>
  </si>
  <si>
    <t>kus</t>
  </si>
  <si>
    <t>210100002</t>
  </si>
  <si>
    <t>Ukončenie vodičov v rozvádzač. vč. zapojenia a vodičovej koncovky do 6 mm2</t>
  </si>
  <si>
    <t>210100003</t>
  </si>
  <si>
    <t>Ukončenie vodičov v rozvádzač. vč. zapojenia a vodičovej koncovky do 16 mm2</t>
  </si>
  <si>
    <t>210100005</t>
  </si>
  <si>
    <t>Ukončenie vodičov v rozvádzač. vrátane zapojenia a vodičovej koncovky do 10 mm2</t>
  </si>
  <si>
    <t>210110024</t>
  </si>
  <si>
    <t>Spínač nástenný pre prostredie vonkajšie a mokré, vrátane zapojenia striedavý prep.- radenie 6</t>
  </si>
  <si>
    <t>3450201580</t>
  </si>
  <si>
    <t>Prepínač 6 vodotesný 3553-06750</t>
  </si>
  <si>
    <t>210110025</t>
  </si>
  <si>
    <t>Spínač nástenný pre prostredie vonkajšie a mokré, vrátane zapojenia krížový prepínač-radenie 7</t>
  </si>
  <si>
    <t>3450201670</t>
  </si>
  <si>
    <t>Prepínač 7 vodotesný 3553-07750</t>
  </si>
  <si>
    <t>210200012-2</t>
  </si>
  <si>
    <t>Mnt - svietidiel</t>
  </si>
  <si>
    <t>25</t>
  </si>
  <si>
    <t>3470133600/03</t>
  </si>
  <si>
    <t>A - typ sv. stropné, závesné, PL 10000 L2W 3ND, LED 75 W, 9500 lm, IP65</t>
  </si>
  <si>
    <t>210220040</t>
  </si>
  <si>
    <t>Svorka na potrubie "BERNARD" vrátane pásika Cu</t>
  </si>
  <si>
    <t>27</t>
  </si>
  <si>
    <t>3544247905</t>
  </si>
  <si>
    <t>Bernard svorka zemniaca ZSA 16, obj. č. 72;bleskozvodný a uzemňovací materiál</t>
  </si>
  <si>
    <t>3544247910</t>
  </si>
  <si>
    <t>Páska CU, obj. č. 66;bleskozvodný a uzemňovací materiál, dĺžka 0,5m</t>
  </si>
  <si>
    <t>29</t>
  </si>
  <si>
    <t>210800006</t>
  </si>
  <si>
    <t>Vodič medený uložený pevne CYY 450/750 V  16mm2</t>
  </si>
  <si>
    <t>58</t>
  </si>
  <si>
    <t>3410350188</t>
  </si>
  <si>
    <t>CYY 16    Kábel pre pevné uloženie, medený STN</t>
  </si>
  <si>
    <t>31</t>
  </si>
  <si>
    <t>210800146</t>
  </si>
  <si>
    <t>Kábel medený uložený pevne CYKY 450/750 V 3x1,5</t>
  </si>
  <si>
    <t>3410350085</t>
  </si>
  <si>
    <t>CYKY 3x1,5    Kábel pre pevné uloženie, medený ČSN, STN</t>
  </si>
  <si>
    <t>210800152</t>
  </si>
  <si>
    <t>Kábel medený uložený pevne CYKY 450/750 V 4x1,5</t>
  </si>
  <si>
    <t>3410350091</t>
  </si>
  <si>
    <t>CYKY 4x1,5    Kábel pre pevné uloženie, medený STN</t>
  </si>
  <si>
    <t>68</t>
  </si>
  <si>
    <t>210800158</t>
  </si>
  <si>
    <t>Kábel medený uložený pevne CYKY 450/750 V 5x1,5</t>
  </si>
  <si>
    <t>70</t>
  </si>
  <si>
    <t>3410350097</t>
  </si>
  <si>
    <t>CYKY 5x1,5    Kábel pre pevné uloženie, medený STN</t>
  </si>
  <si>
    <t>72</t>
  </si>
  <si>
    <t>211010010</t>
  </si>
  <si>
    <t>Osadenie polyamidovej príchytky do muriva z tvrdého kameňa, jednoduchého betónu a železobetónu HM 8</t>
  </si>
  <si>
    <t>74</t>
  </si>
  <si>
    <t>2830403500</t>
  </si>
  <si>
    <t>hmoždinka klasická 8 mm T8  typ:  T8-PA</t>
  </si>
  <si>
    <t>76</t>
  </si>
  <si>
    <t>39</t>
  </si>
  <si>
    <t>78</t>
  </si>
  <si>
    <t>80</t>
  </si>
  <si>
    <t>41</t>
  </si>
  <si>
    <t>82</t>
  </si>
  <si>
    <t>21-M-1.1</t>
  </si>
  <si>
    <t>Rozvádzače</t>
  </si>
  <si>
    <t>M345600225.1</t>
  </si>
  <si>
    <t>RH - úprava FLP B+c maxi (T1+T2), v RSM SLP 275 V/3 (T2), 3x PCHB 1N, B10 A, 30 mA, úprava krytia</t>
  </si>
  <si>
    <t>84</t>
  </si>
  <si>
    <t>43</t>
  </si>
  <si>
    <t>PD</t>
  </si>
  <si>
    <t>Presun dodávok</t>
  </si>
  <si>
    <t>86</t>
  </si>
  <si>
    <t>PM</t>
  </si>
  <si>
    <t>Podružný materiál</t>
  </si>
  <si>
    <t>88</t>
  </si>
  <si>
    <t>45</t>
  </si>
  <si>
    <t>90</t>
  </si>
  <si>
    <t>R_RH-1</t>
  </si>
  <si>
    <t>MNT, vr. spoj. materiálu, vodičov a prepoj. líšt rozvádzača, atesty</t>
  </si>
  <si>
    <t>92</t>
  </si>
  <si>
    <t>HZS000111.1</t>
  </si>
  <si>
    <t>DMT práce - stavebno montážne práce menej náročne, pomocné alebo manupulačné (Tr 1) v rozsahu viac ako 8 hodín</t>
  </si>
  <si>
    <t>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</si>
</sst>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22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9" fillId="4" borderId="0" xfId="0" applyFont="1" applyFill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4" xfId="0" applyNumberFormat="1" applyFont="1" applyBorder="1" applyAlignment="1">
      <alignment vertical="center"/>
    </xf>
    <xf numFmtId="4" fontId="17" fillId="0" borderId="0" xfId="0" applyNumberFormat="1" applyFont="1" applyAlignment="1">
      <alignment vertical="center"/>
    </xf>
    <xf numFmtId="166" fontId="17" fillId="0" borderId="0" xfId="0" applyNumberFormat="1" applyFont="1" applyAlignment="1">
      <alignment vertical="center"/>
    </xf>
    <xf numFmtId="4" fontId="1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6" fillId="0" borderId="14" xfId="0" applyNumberFormat="1" applyFont="1" applyBorder="1" applyAlignment="1">
      <alignment vertical="center"/>
    </xf>
    <xf numFmtId="4" fontId="26" fillId="0" borderId="0" xfId="0" applyNumberFormat="1" applyFont="1" applyAlignment="1">
      <alignment vertical="center"/>
    </xf>
    <xf numFmtId="166" fontId="26" fillId="0" borderId="0" xfId="0" applyNumberFormat="1" applyFont="1" applyAlignment="1">
      <alignment vertical="center"/>
    </xf>
    <xf numFmtId="4" fontId="26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6" fillId="0" borderId="19" xfId="0" applyNumberFormat="1" applyFont="1" applyBorder="1" applyAlignment="1">
      <alignment vertical="center"/>
    </xf>
    <xf numFmtId="4" fontId="26" fillId="0" borderId="20" xfId="0" applyNumberFormat="1" applyFont="1" applyBorder="1" applyAlignment="1">
      <alignment vertical="center"/>
    </xf>
    <xf numFmtId="166" fontId="26" fillId="0" borderId="20" xfId="0" applyNumberFormat="1" applyFont="1" applyBorder="1" applyAlignment="1">
      <alignment vertical="center"/>
    </xf>
    <xf numFmtId="4" fontId="26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27" fillId="0" borderId="0" xfId="0" applyFont="1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0" fillId="0" borderId="3" xfId="0" applyBorder="1" applyAlignment="1">
      <alignment vertical="center" wrapText="1"/>
    </xf>
    <xf numFmtId="0" fontId="0" fillId="0" borderId="0" xfId="0" applyAlignment="1" applyProtection="1">
      <alignment vertical="center" wrapText="1"/>
      <protection locked="0"/>
    </xf>
    <xf numFmtId="0" fontId="0" fillId="0" borderId="12" xfId="0" applyBorder="1" applyAlignment="1" applyProtection="1">
      <alignment vertical="center"/>
      <protection locked="0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0" fontId="0" fillId="4" borderId="7" xfId="0" applyFill="1" applyBorder="1" applyAlignment="1" applyProtection="1">
      <alignment vertical="center"/>
      <protection locked="0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0" borderId="4" xfId="0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right" vertical="center"/>
    </xf>
    <xf numFmtId="0" fontId="0" fillId="0" borderId="10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19" fillId="4" borderId="0" xfId="0" applyFont="1" applyFill="1" applyAlignment="1">
      <alignment horizontal="left" vertical="center"/>
    </xf>
    <xf numFmtId="0" fontId="0" fillId="4" borderId="0" xfId="0" applyFill="1" applyAlignment="1" applyProtection="1">
      <alignment vertical="center"/>
      <protection locked="0"/>
    </xf>
    <xf numFmtId="0" fontId="19" fillId="4" borderId="0" xfId="0" applyFont="1" applyFill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0" fontId="6" fillId="0" borderId="20" xfId="0" applyFont="1" applyBorder="1" applyAlignment="1" applyProtection="1">
      <alignment vertical="center"/>
      <protection locked="0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0" fontId="7" fillId="0" borderId="20" xfId="0" applyFont="1" applyBorder="1" applyAlignment="1" applyProtection="1">
      <alignment vertical="center"/>
      <protection locked="0"/>
    </xf>
    <xf numFmtId="4" fontId="7" fillId="0" borderId="20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 applyProtection="1">
      <alignment vertical="center"/>
      <protection locked="0"/>
    </xf>
    <xf numFmtId="167" fontId="6" fillId="0" borderId="0" xfId="0" applyNumberFormat="1" applyFont="1"/>
    <xf numFmtId="0" fontId="0" fillId="0" borderId="3" xfId="0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 applyProtection="1">
      <alignment horizontal="center" vertical="center" wrapText="1"/>
      <protection locked="0"/>
    </xf>
    <xf numFmtId="0" fontId="19" fillId="4" borderId="18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167" fontId="21" fillId="0" borderId="0" xfId="0" applyNumberFormat="1" applyFont="1"/>
    <xf numFmtId="166" fontId="29" fillId="0" borderId="12" xfId="0" applyNumberFormat="1" applyFont="1" applyBorder="1"/>
    <xf numFmtId="167" fontId="30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0" fontId="8" fillId="0" borderId="14" xfId="0" applyFont="1" applyBorder="1"/>
    <xf numFmtId="166" fontId="8" fillId="0" borderId="0" xfId="0" applyNumberFormat="1" applyFont="1"/>
    <xf numFmtId="0" fontId="8" fillId="0" borderId="15" xfId="0" applyFont="1" applyBorder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/>
    <xf numFmtId="0" fontId="19" fillId="0" borderId="22" xfId="0" applyFont="1" applyBorder="1" applyAlignment="1">
      <alignment horizontal="center" vertical="center"/>
    </xf>
    <xf numFmtId="49" fontId="19" fillId="0" borderId="22" xfId="0" applyNumberFormat="1" applyFont="1" applyBorder="1" applyAlignment="1">
      <alignment horizontal="left" vertical="center" wrapText="1"/>
    </xf>
    <xf numFmtId="0" fontId="19" fillId="0" borderId="22" xfId="0" applyFont="1" applyBorder="1" applyAlignment="1">
      <alignment horizontal="left" vertical="center" wrapText="1"/>
    </xf>
    <xf numFmtId="0" fontId="19" fillId="0" borderId="22" xfId="0" applyFont="1" applyBorder="1" applyAlignment="1">
      <alignment horizontal="center" vertical="center" wrapText="1"/>
    </xf>
    <xf numFmtId="167" fontId="19" fillId="2" borderId="22" xfId="0" applyNumberFormat="1" applyFont="1" applyFill="1" applyBorder="1" applyAlignment="1" applyProtection="1">
      <alignment vertical="center"/>
      <protection locked="0"/>
    </xf>
    <xf numFmtId="167" fontId="19" fillId="0" borderId="22" xfId="0" applyNumberFormat="1" applyFont="1" applyBorder="1" applyAlignment="1">
      <alignment vertical="center"/>
    </xf>
    <xf numFmtId="0" fontId="20" fillId="2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Alignment="1">
      <alignment horizontal="center" vertical="center"/>
    </xf>
    <xf numFmtId="166" fontId="20" fillId="0" borderId="0" xfId="0" applyNumberFormat="1" applyFont="1" applyAlignment="1">
      <alignment vertical="center"/>
    </xf>
    <xf numFmtId="0" fontId="20" fillId="0" borderId="15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0" fontId="31" fillId="0" borderId="22" xfId="0" applyFont="1" applyBorder="1" applyAlignment="1">
      <alignment horizontal="center" vertical="center"/>
    </xf>
    <xf numFmtId="49" fontId="31" fillId="0" borderId="22" xfId="0" applyNumberFormat="1" applyFont="1" applyBorder="1" applyAlignment="1">
      <alignment horizontal="left" vertical="center" wrapText="1"/>
    </xf>
    <xf numFmtId="0" fontId="31" fillId="0" borderId="22" xfId="0" applyFont="1" applyBorder="1" applyAlignment="1">
      <alignment horizontal="left" vertical="center" wrapText="1"/>
    </xf>
    <xf numFmtId="0" fontId="31" fillId="0" borderId="22" xfId="0" applyFont="1" applyBorder="1" applyAlignment="1">
      <alignment horizontal="center" vertical="center" wrapText="1"/>
    </xf>
    <xf numFmtId="167" fontId="31" fillId="2" borderId="22" xfId="0" applyNumberFormat="1" applyFont="1" applyFill="1" applyBorder="1" applyAlignment="1" applyProtection="1">
      <alignment vertical="center"/>
      <protection locked="0"/>
    </xf>
    <xf numFmtId="167" fontId="31" fillId="0" borderId="22" xfId="0" applyNumberFormat="1" applyFont="1" applyBorder="1" applyAlignment="1">
      <alignment vertical="center"/>
    </xf>
    <xf numFmtId="0" fontId="32" fillId="0" borderId="3" xfId="0" applyFont="1" applyBorder="1" applyAlignment="1">
      <alignment vertical="center"/>
    </xf>
    <xf numFmtId="0" fontId="31" fillId="2" borderId="14" xfId="0" applyFont="1" applyFill="1" applyBorder="1" applyAlignment="1" applyProtection="1">
      <alignment horizontal="left" vertical="center"/>
      <protection locked="0"/>
    </xf>
    <xf numFmtId="0" fontId="31" fillId="0" borderId="0" xfId="0" applyFont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2" borderId="22" xfId="0" applyFill="1" applyBorder="1" applyAlignment="1" applyProtection="1">
      <alignment horizontal="center" vertical="center"/>
      <protection locked="0"/>
    </xf>
    <xf numFmtId="49" fontId="0" fillId="2" borderId="22" xfId="0" applyNumberFormat="1" applyFill="1" applyBorder="1" applyAlignment="1" applyProtection="1">
      <alignment horizontal="left" vertical="center" wrapText="1"/>
      <protection locked="0"/>
    </xf>
    <xf numFmtId="0" fontId="0" fillId="2" borderId="22" xfId="0" applyFill="1" applyBorder="1" applyAlignment="1" applyProtection="1">
      <alignment horizontal="left" vertical="center" wrapText="1"/>
      <protection locked="0"/>
    </xf>
    <xf numFmtId="0" fontId="0" fillId="2" borderId="22" xfId="0" applyFill="1" applyBorder="1" applyAlignment="1" applyProtection="1">
      <alignment horizontal="center" vertical="center" wrapText="1"/>
      <protection locked="0"/>
    </xf>
    <xf numFmtId="167" fontId="0" fillId="2" borderId="22" xfId="0" applyNumberFormat="1" applyFill="1" applyBorder="1" applyAlignment="1" applyProtection="1">
      <alignment vertical="center"/>
      <protection locked="0"/>
    </xf>
    <xf numFmtId="167" fontId="0" fillId="0" borderId="22" xfId="0" applyNumberFormat="1" applyBorder="1" applyAlignment="1">
      <alignment vertical="center"/>
    </xf>
    <xf numFmtId="0" fontId="0" fillId="0" borderId="22" xfId="0" applyBorder="1" applyAlignment="1">
      <alignment vertical="center"/>
    </xf>
    <xf numFmtId="0" fontId="18" fillId="2" borderId="22" xfId="0" applyFont="1" applyFill="1" applyBorder="1" applyAlignment="1" applyProtection="1">
      <alignment horizontal="left" vertical="center"/>
      <protection locked="0"/>
    </xf>
    <xf numFmtId="0" fontId="18" fillId="2" borderId="22" xfId="0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4" fontId="1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0" borderId="0" xfId="0"/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0" fontId="19" fillId="4" borderId="7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left" vertical="center"/>
    </xf>
    <xf numFmtId="0" fontId="19" fillId="4" borderId="8" xfId="0" applyFont="1" applyFill="1" applyBorder="1" applyAlignment="1">
      <alignment horizontal="left" vertical="center"/>
    </xf>
    <xf numFmtId="0" fontId="19" fillId="4" borderId="7" xfId="0" applyFont="1" applyFill="1" applyBorder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0" fontId="19" fillId="4" borderId="6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9"/>
  <sheetViews>
    <sheetView showGridLines="0" tabSelected="1" workbookViewId="0">
      <selection activeCell="AH9" sqref="AH9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2" t="s">
        <v>0</v>
      </c>
      <c r="AZ1" s="12" t="s">
        <v>1</v>
      </c>
      <c r="BA1" s="12" t="s">
        <v>2</v>
      </c>
      <c r="BB1" s="12" t="s">
        <v>3</v>
      </c>
      <c r="BT1" s="12" t="s">
        <v>4</v>
      </c>
      <c r="BU1" s="12" t="s">
        <v>4</v>
      </c>
      <c r="BV1" s="12" t="s">
        <v>5</v>
      </c>
    </row>
    <row r="2" spans="1:74" ht="36.950000000000003" customHeight="1">
      <c r="AR2" s="191"/>
      <c r="AS2" s="191"/>
      <c r="AT2" s="191"/>
      <c r="AU2" s="191"/>
      <c r="AV2" s="191"/>
      <c r="AW2" s="191"/>
      <c r="AX2" s="191"/>
      <c r="AY2" s="191"/>
      <c r="AZ2" s="191"/>
      <c r="BA2" s="191"/>
      <c r="BB2" s="191"/>
      <c r="BC2" s="191"/>
      <c r="BD2" s="191"/>
      <c r="BE2" s="191"/>
      <c r="BS2" s="13" t="s">
        <v>6</v>
      </c>
      <c r="BT2" s="13" t="s">
        <v>7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7</v>
      </c>
    </row>
    <row r="4" spans="1:74" ht="24.95" customHeight="1">
      <c r="B4" s="16"/>
      <c r="D4" s="17" t="s">
        <v>8</v>
      </c>
      <c r="AR4" s="16"/>
      <c r="AS4" s="18" t="s">
        <v>9</v>
      </c>
      <c r="BE4" s="19" t="s">
        <v>10</v>
      </c>
      <c r="BS4" s="13" t="s">
        <v>6</v>
      </c>
    </row>
    <row r="5" spans="1:74" ht="12" customHeight="1">
      <c r="B5" s="16"/>
      <c r="D5" s="20" t="s">
        <v>11</v>
      </c>
      <c r="K5" s="201" t="s">
        <v>12</v>
      </c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R5" s="16"/>
      <c r="BE5" s="182" t="s">
        <v>13</v>
      </c>
      <c r="BS5" s="13" t="s">
        <v>6</v>
      </c>
    </row>
    <row r="6" spans="1:74" ht="36.950000000000003" customHeight="1">
      <c r="B6" s="16"/>
      <c r="D6" s="22" t="s">
        <v>14</v>
      </c>
      <c r="K6" s="202" t="s">
        <v>15</v>
      </c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R6" s="16"/>
      <c r="BE6" s="183"/>
      <c r="BS6" s="13" t="s">
        <v>6</v>
      </c>
    </row>
    <row r="7" spans="1:74" ht="12" customHeight="1">
      <c r="B7" s="16"/>
      <c r="D7" s="23" t="s">
        <v>16</v>
      </c>
      <c r="K7" s="21" t="s">
        <v>17</v>
      </c>
      <c r="AK7" s="23" t="s">
        <v>18</v>
      </c>
      <c r="AN7" s="21" t="s">
        <v>19</v>
      </c>
      <c r="AR7" s="16"/>
      <c r="BE7" s="183"/>
      <c r="BS7" s="13" t="s">
        <v>6</v>
      </c>
    </row>
    <row r="8" spans="1:74" ht="12" customHeight="1">
      <c r="B8" s="16"/>
      <c r="D8" s="23" t="s">
        <v>20</v>
      </c>
      <c r="K8" s="21" t="s">
        <v>21</v>
      </c>
      <c r="AK8" s="23" t="s">
        <v>22</v>
      </c>
      <c r="AN8" s="24"/>
      <c r="AR8" s="16"/>
      <c r="BE8" s="183"/>
      <c r="BS8" s="13" t="s">
        <v>6</v>
      </c>
    </row>
    <row r="9" spans="1:74" ht="14.45" customHeight="1">
      <c r="B9" s="16"/>
      <c r="AR9" s="16"/>
      <c r="BE9" s="183"/>
      <c r="BS9" s="13" t="s">
        <v>6</v>
      </c>
    </row>
    <row r="10" spans="1:74" ht="12" customHeight="1">
      <c r="B10" s="16"/>
      <c r="D10" s="23" t="s">
        <v>23</v>
      </c>
      <c r="AK10" s="23" t="s">
        <v>24</v>
      </c>
      <c r="AN10" s="21" t="s">
        <v>25</v>
      </c>
      <c r="AR10" s="16"/>
      <c r="BE10" s="183"/>
      <c r="BS10" s="13" t="s">
        <v>6</v>
      </c>
    </row>
    <row r="11" spans="1:74" ht="18.399999999999999" customHeight="1">
      <c r="B11" s="16"/>
      <c r="E11" s="21" t="s">
        <v>26</v>
      </c>
      <c r="AK11" s="23" t="s">
        <v>27</v>
      </c>
      <c r="AN11" s="21" t="s">
        <v>28</v>
      </c>
      <c r="AR11" s="16"/>
      <c r="BE11" s="183"/>
      <c r="BS11" s="13" t="s">
        <v>6</v>
      </c>
    </row>
    <row r="12" spans="1:74" ht="6.95" customHeight="1">
      <c r="B12" s="16"/>
      <c r="AR12" s="16"/>
      <c r="BE12" s="183"/>
      <c r="BS12" s="13" t="s">
        <v>6</v>
      </c>
    </row>
    <row r="13" spans="1:74" ht="12" customHeight="1">
      <c r="B13" s="16"/>
      <c r="D13" s="23" t="s">
        <v>29</v>
      </c>
      <c r="AK13" s="23" t="s">
        <v>24</v>
      </c>
      <c r="AN13" s="25" t="s">
        <v>30</v>
      </c>
      <c r="AR13" s="16"/>
      <c r="BE13" s="183"/>
      <c r="BS13" s="13" t="s">
        <v>6</v>
      </c>
    </row>
    <row r="14" spans="1:74" ht="12.75">
      <c r="B14" s="16"/>
      <c r="E14" s="203" t="s">
        <v>30</v>
      </c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4"/>
      <c r="X14" s="204"/>
      <c r="Y14" s="204"/>
      <c r="Z14" s="204"/>
      <c r="AA14" s="204"/>
      <c r="AB14" s="204"/>
      <c r="AC14" s="204"/>
      <c r="AD14" s="204"/>
      <c r="AE14" s="204"/>
      <c r="AF14" s="204"/>
      <c r="AG14" s="204"/>
      <c r="AH14" s="204"/>
      <c r="AI14" s="204"/>
      <c r="AJ14" s="204"/>
      <c r="AK14" s="23" t="s">
        <v>27</v>
      </c>
      <c r="AN14" s="25" t="s">
        <v>30</v>
      </c>
      <c r="AR14" s="16"/>
      <c r="BE14" s="183"/>
      <c r="BS14" s="13" t="s">
        <v>6</v>
      </c>
    </row>
    <row r="15" spans="1:74" ht="6.95" customHeight="1">
      <c r="B15" s="16"/>
      <c r="AR15" s="16"/>
      <c r="BE15" s="183"/>
      <c r="BS15" s="13" t="s">
        <v>4</v>
      </c>
    </row>
    <row r="16" spans="1:74" ht="12" customHeight="1">
      <c r="B16" s="16"/>
      <c r="D16" s="23" t="s">
        <v>31</v>
      </c>
      <c r="AK16" s="23" t="s">
        <v>24</v>
      </c>
      <c r="AN16" s="21" t="s">
        <v>32</v>
      </c>
      <c r="AR16" s="16"/>
      <c r="BE16" s="183"/>
      <c r="BS16" s="13" t="s">
        <v>4</v>
      </c>
    </row>
    <row r="17" spans="2:71" ht="18.399999999999999" customHeight="1">
      <c r="B17" s="16"/>
      <c r="E17" s="21" t="s">
        <v>33</v>
      </c>
      <c r="AK17" s="23" t="s">
        <v>27</v>
      </c>
      <c r="AN17" s="21" t="s">
        <v>34</v>
      </c>
      <c r="AR17" s="16"/>
      <c r="BE17" s="183"/>
      <c r="BS17" s="13" t="s">
        <v>35</v>
      </c>
    </row>
    <row r="18" spans="2:71" ht="6.95" customHeight="1">
      <c r="B18" s="16"/>
      <c r="AR18" s="16"/>
      <c r="BE18" s="183"/>
      <c r="BS18" s="13" t="s">
        <v>36</v>
      </c>
    </row>
    <row r="19" spans="2:71" ht="12" customHeight="1">
      <c r="B19" s="16"/>
      <c r="D19" s="23" t="s">
        <v>37</v>
      </c>
      <c r="AK19" s="23" t="s">
        <v>24</v>
      </c>
      <c r="AN19" s="21" t="s">
        <v>32</v>
      </c>
      <c r="AR19" s="16"/>
      <c r="BE19" s="183"/>
      <c r="BS19" s="13" t="s">
        <v>36</v>
      </c>
    </row>
    <row r="20" spans="2:71" ht="18.399999999999999" customHeight="1">
      <c r="B20" s="16"/>
      <c r="E20" s="21" t="s">
        <v>33</v>
      </c>
      <c r="AK20" s="23" t="s">
        <v>27</v>
      </c>
      <c r="AN20" s="21" t="s">
        <v>34</v>
      </c>
      <c r="AR20" s="16"/>
      <c r="BE20" s="183"/>
      <c r="BS20" s="13" t="s">
        <v>35</v>
      </c>
    </row>
    <row r="21" spans="2:71" ht="6.95" customHeight="1">
      <c r="B21" s="16"/>
      <c r="AR21" s="16"/>
      <c r="BE21" s="183"/>
    </row>
    <row r="22" spans="2:71" ht="12" customHeight="1">
      <c r="B22" s="16"/>
      <c r="D22" s="23" t="s">
        <v>38</v>
      </c>
      <c r="AR22" s="16"/>
      <c r="BE22" s="183"/>
    </row>
    <row r="23" spans="2:71" ht="16.5" customHeight="1">
      <c r="B23" s="16"/>
      <c r="E23" s="205" t="s">
        <v>1</v>
      </c>
      <c r="F23" s="205"/>
      <c r="G23" s="205"/>
      <c r="H23" s="205"/>
      <c r="I23" s="205"/>
      <c r="J23" s="205"/>
      <c r="K23" s="205"/>
      <c r="L23" s="205"/>
      <c r="M23" s="205"/>
      <c r="N23" s="205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/>
      <c r="AA23" s="205"/>
      <c r="AB23" s="205"/>
      <c r="AC23" s="205"/>
      <c r="AD23" s="205"/>
      <c r="AE23" s="205"/>
      <c r="AF23" s="205"/>
      <c r="AG23" s="205"/>
      <c r="AH23" s="205"/>
      <c r="AI23" s="205"/>
      <c r="AJ23" s="205"/>
      <c r="AK23" s="205"/>
      <c r="AL23" s="205"/>
      <c r="AM23" s="205"/>
      <c r="AN23" s="205"/>
      <c r="AR23" s="16"/>
      <c r="BE23" s="183"/>
    </row>
    <row r="24" spans="2:71" ht="6.95" customHeight="1">
      <c r="B24" s="16"/>
      <c r="AR24" s="16"/>
      <c r="BE24" s="183"/>
    </row>
    <row r="25" spans="2:71" ht="6.95" customHeight="1">
      <c r="B25" s="1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6"/>
      <c r="BE25" s="183"/>
    </row>
    <row r="26" spans="2:71" s="1" customFormat="1" ht="25.9" customHeight="1">
      <c r="B26" s="28"/>
      <c r="D26" s="29" t="s">
        <v>39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185">
        <f>ROUND(AG94,2)</f>
        <v>0</v>
      </c>
      <c r="AL26" s="186"/>
      <c r="AM26" s="186"/>
      <c r="AN26" s="186"/>
      <c r="AO26" s="186"/>
      <c r="AR26" s="28"/>
      <c r="BE26" s="183"/>
    </row>
    <row r="27" spans="2:71" s="1" customFormat="1" ht="6.95" customHeight="1">
      <c r="B27" s="28"/>
      <c r="AR27" s="28"/>
      <c r="BE27" s="183"/>
    </row>
    <row r="28" spans="2:71" s="1" customFormat="1" ht="12.75">
      <c r="B28" s="28"/>
      <c r="L28" s="206" t="s">
        <v>40</v>
      </c>
      <c r="M28" s="206"/>
      <c r="N28" s="206"/>
      <c r="O28" s="206"/>
      <c r="P28" s="206"/>
      <c r="W28" s="206" t="s">
        <v>41</v>
      </c>
      <c r="X28" s="206"/>
      <c r="Y28" s="206"/>
      <c r="Z28" s="206"/>
      <c r="AA28" s="206"/>
      <c r="AB28" s="206"/>
      <c r="AC28" s="206"/>
      <c r="AD28" s="206"/>
      <c r="AE28" s="206"/>
      <c r="AK28" s="206" t="s">
        <v>42</v>
      </c>
      <c r="AL28" s="206"/>
      <c r="AM28" s="206"/>
      <c r="AN28" s="206"/>
      <c r="AO28" s="206"/>
      <c r="AR28" s="28"/>
      <c r="BE28" s="183"/>
    </row>
    <row r="29" spans="2:71" s="2" customFormat="1" ht="14.45" customHeight="1">
      <c r="B29" s="32"/>
      <c r="D29" s="23" t="s">
        <v>43</v>
      </c>
      <c r="F29" s="23" t="s">
        <v>44</v>
      </c>
      <c r="L29" s="207">
        <v>0.2</v>
      </c>
      <c r="M29" s="181"/>
      <c r="N29" s="181"/>
      <c r="O29" s="181"/>
      <c r="P29" s="181"/>
      <c r="W29" s="180">
        <f>ROUND(AZ94, 2)</f>
        <v>0</v>
      </c>
      <c r="X29" s="181"/>
      <c r="Y29" s="181"/>
      <c r="Z29" s="181"/>
      <c r="AA29" s="181"/>
      <c r="AB29" s="181"/>
      <c r="AC29" s="181"/>
      <c r="AD29" s="181"/>
      <c r="AE29" s="181"/>
      <c r="AK29" s="180">
        <f>ROUND(AV94, 2)</f>
        <v>0</v>
      </c>
      <c r="AL29" s="181"/>
      <c r="AM29" s="181"/>
      <c r="AN29" s="181"/>
      <c r="AO29" s="181"/>
      <c r="AR29" s="32"/>
      <c r="BE29" s="184"/>
    </row>
    <row r="30" spans="2:71" s="2" customFormat="1" ht="14.45" customHeight="1">
      <c r="B30" s="32"/>
      <c r="F30" s="23" t="s">
        <v>45</v>
      </c>
      <c r="L30" s="207">
        <v>0.2</v>
      </c>
      <c r="M30" s="181"/>
      <c r="N30" s="181"/>
      <c r="O30" s="181"/>
      <c r="P30" s="181"/>
      <c r="W30" s="180">
        <f>ROUND(BA94, 2)</f>
        <v>0</v>
      </c>
      <c r="X30" s="181"/>
      <c r="Y30" s="181"/>
      <c r="Z30" s="181"/>
      <c r="AA30" s="181"/>
      <c r="AB30" s="181"/>
      <c r="AC30" s="181"/>
      <c r="AD30" s="181"/>
      <c r="AE30" s="181"/>
      <c r="AK30" s="180">
        <f>ROUND(AW94, 2)</f>
        <v>0</v>
      </c>
      <c r="AL30" s="181"/>
      <c r="AM30" s="181"/>
      <c r="AN30" s="181"/>
      <c r="AO30" s="181"/>
      <c r="AR30" s="32"/>
      <c r="BE30" s="184"/>
    </row>
    <row r="31" spans="2:71" s="2" customFormat="1" ht="14.45" hidden="1" customHeight="1">
      <c r="B31" s="32"/>
      <c r="F31" s="23" t="s">
        <v>46</v>
      </c>
      <c r="L31" s="207">
        <v>0.2</v>
      </c>
      <c r="M31" s="181"/>
      <c r="N31" s="181"/>
      <c r="O31" s="181"/>
      <c r="P31" s="181"/>
      <c r="W31" s="180">
        <f>ROUND(BB94, 2)</f>
        <v>0</v>
      </c>
      <c r="X31" s="181"/>
      <c r="Y31" s="181"/>
      <c r="Z31" s="181"/>
      <c r="AA31" s="181"/>
      <c r="AB31" s="181"/>
      <c r="AC31" s="181"/>
      <c r="AD31" s="181"/>
      <c r="AE31" s="181"/>
      <c r="AK31" s="180">
        <v>0</v>
      </c>
      <c r="AL31" s="181"/>
      <c r="AM31" s="181"/>
      <c r="AN31" s="181"/>
      <c r="AO31" s="181"/>
      <c r="AR31" s="32"/>
      <c r="BE31" s="184"/>
    </row>
    <row r="32" spans="2:71" s="2" customFormat="1" ht="14.45" hidden="1" customHeight="1">
      <c r="B32" s="32"/>
      <c r="F32" s="23" t="s">
        <v>47</v>
      </c>
      <c r="L32" s="207">
        <v>0.2</v>
      </c>
      <c r="M32" s="181"/>
      <c r="N32" s="181"/>
      <c r="O32" s="181"/>
      <c r="P32" s="181"/>
      <c r="W32" s="180">
        <f>ROUND(BC94, 2)</f>
        <v>0</v>
      </c>
      <c r="X32" s="181"/>
      <c r="Y32" s="181"/>
      <c r="Z32" s="181"/>
      <c r="AA32" s="181"/>
      <c r="AB32" s="181"/>
      <c r="AC32" s="181"/>
      <c r="AD32" s="181"/>
      <c r="AE32" s="181"/>
      <c r="AK32" s="180">
        <v>0</v>
      </c>
      <c r="AL32" s="181"/>
      <c r="AM32" s="181"/>
      <c r="AN32" s="181"/>
      <c r="AO32" s="181"/>
      <c r="AR32" s="32"/>
      <c r="BE32" s="184"/>
    </row>
    <row r="33" spans="2:57" s="2" customFormat="1" ht="14.45" hidden="1" customHeight="1">
      <c r="B33" s="32"/>
      <c r="F33" s="23" t="s">
        <v>48</v>
      </c>
      <c r="L33" s="207">
        <v>0</v>
      </c>
      <c r="M33" s="181"/>
      <c r="N33" s="181"/>
      <c r="O33" s="181"/>
      <c r="P33" s="181"/>
      <c r="W33" s="180">
        <f>ROUND(BD94, 2)</f>
        <v>0</v>
      </c>
      <c r="X33" s="181"/>
      <c r="Y33" s="181"/>
      <c r="Z33" s="181"/>
      <c r="AA33" s="181"/>
      <c r="AB33" s="181"/>
      <c r="AC33" s="181"/>
      <c r="AD33" s="181"/>
      <c r="AE33" s="181"/>
      <c r="AK33" s="180">
        <v>0</v>
      </c>
      <c r="AL33" s="181"/>
      <c r="AM33" s="181"/>
      <c r="AN33" s="181"/>
      <c r="AO33" s="181"/>
      <c r="AR33" s="32"/>
      <c r="BE33" s="184"/>
    </row>
    <row r="34" spans="2:57" s="1" customFormat="1" ht="6.95" customHeight="1">
      <c r="B34" s="28"/>
      <c r="AR34" s="28"/>
      <c r="BE34" s="183"/>
    </row>
    <row r="35" spans="2:57" s="1" customFormat="1" ht="25.9" customHeight="1">
      <c r="B35" s="28"/>
      <c r="C35" s="33"/>
      <c r="D35" s="34" t="s">
        <v>49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 t="s">
        <v>50</v>
      </c>
      <c r="U35" s="35"/>
      <c r="V35" s="35"/>
      <c r="W35" s="35"/>
      <c r="X35" s="187" t="s">
        <v>51</v>
      </c>
      <c r="Y35" s="188"/>
      <c r="Z35" s="188"/>
      <c r="AA35" s="188"/>
      <c r="AB35" s="188"/>
      <c r="AC35" s="35"/>
      <c r="AD35" s="35"/>
      <c r="AE35" s="35"/>
      <c r="AF35" s="35"/>
      <c r="AG35" s="35"/>
      <c r="AH35" s="35"/>
      <c r="AI35" s="35"/>
      <c r="AJ35" s="35"/>
      <c r="AK35" s="189">
        <f>SUM(AK26:AK33)</f>
        <v>0</v>
      </c>
      <c r="AL35" s="188"/>
      <c r="AM35" s="188"/>
      <c r="AN35" s="188"/>
      <c r="AO35" s="190"/>
      <c r="AP35" s="33"/>
      <c r="AQ35" s="33"/>
      <c r="AR35" s="28"/>
    </row>
    <row r="36" spans="2:57" s="1" customFormat="1" ht="6.95" customHeight="1">
      <c r="B36" s="28"/>
      <c r="AR36" s="28"/>
    </row>
    <row r="37" spans="2:57" s="1" customFormat="1" ht="14.45" customHeight="1">
      <c r="B37" s="28"/>
      <c r="AR37" s="28"/>
    </row>
    <row r="38" spans="2:57" ht="14.45" customHeight="1">
      <c r="B38" s="16"/>
      <c r="AR38" s="16"/>
    </row>
    <row r="39" spans="2:57" ht="14.45" customHeight="1">
      <c r="B39" s="16"/>
      <c r="AR39" s="16"/>
    </row>
    <row r="40" spans="2:57" ht="14.45" customHeight="1">
      <c r="B40" s="16"/>
      <c r="AR40" s="16"/>
    </row>
    <row r="41" spans="2:57" ht="14.45" customHeight="1">
      <c r="B41" s="16"/>
      <c r="AR41" s="16"/>
    </row>
    <row r="42" spans="2:57" ht="14.45" customHeight="1">
      <c r="B42" s="16"/>
      <c r="AR42" s="16"/>
    </row>
    <row r="43" spans="2:57" ht="14.45" customHeight="1">
      <c r="B43" s="16"/>
      <c r="AR43" s="16"/>
    </row>
    <row r="44" spans="2:57" ht="14.45" customHeight="1">
      <c r="B44" s="16"/>
      <c r="AR44" s="16"/>
    </row>
    <row r="45" spans="2:57" ht="14.45" customHeight="1">
      <c r="B45" s="16"/>
      <c r="AR45" s="16"/>
    </row>
    <row r="46" spans="2:57" ht="14.45" customHeight="1">
      <c r="B46" s="16"/>
      <c r="AR46" s="16"/>
    </row>
    <row r="47" spans="2:57" ht="14.45" customHeight="1">
      <c r="B47" s="16"/>
      <c r="AR47" s="16"/>
    </row>
    <row r="48" spans="2:57" ht="14.45" customHeight="1">
      <c r="B48" s="16"/>
      <c r="AR48" s="16"/>
    </row>
    <row r="49" spans="2:44" s="1" customFormat="1" ht="14.45" customHeight="1">
      <c r="B49" s="28"/>
      <c r="D49" s="37" t="s">
        <v>52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53</v>
      </c>
      <c r="AI49" s="38"/>
      <c r="AJ49" s="38"/>
      <c r="AK49" s="38"/>
      <c r="AL49" s="38"/>
      <c r="AM49" s="38"/>
      <c r="AN49" s="38"/>
      <c r="AO49" s="38"/>
      <c r="AR49" s="28"/>
    </row>
    <row r="50" spans="2:44" ht="11.25">
      <c r="B50" s="16"/>
      <c r="AR50" s="16"/>
    </row>
    <row r="51" spans="2:44" ht="11.25">
      <c r="B51" s="16"/>
      <c r="AR51" s="16"/>
    </row>
    <row r="52" spans="2:44" ht="11.25">
      <c r="B52" s="16"/>
      <c r="AR52" s="16"/>
    </row>
    <row r="53" spans="2:44" ht="11.25">
      <c r="B53" s="16"/>
      <c r="AR53" s="16"/>
    </row>
    <row r="54" spans="2:44" ht="11.25">
      <c r="B54" s="16"/>
      <c r="AR54" s="16"/>
    </row>
    <row r="55" spans="2:44" ht="11.25">
      <c r="B55" s="16"/>
      <c r="AR55" s="16"/>
    </row>
    <row r="56" spans="2:44" ht="11.25">
      <c r="B56" s="16"/>
      <c r="AR56" s="16"/>
    </row>
    <row r="57" spans="2:44" ht="11.25">
      <c r="B57" s="16"/>
      <c r="AR57" s="16"/>
    </row>
    <row r="58" spans="2:44" ht="11.25">
      <c r="B58" s="16"/>
      <c r="AR58" s="16"/>
    </row>
    <row r="59" spans="2:44" ht="11.25">
      <c r="B59" s="16"/>
      <c r="AR59" s="16"/>
    </row>
    <row r="60" spans="2:44" s="1" customFormat="1" ht="12.75">
      <c r="B60" s="28"/>
      <c r="D60" s="39" t="s">
        <v>54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9" t="s">
        <v>55</v>
      </c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9" t="s">
        <v>54</v>
      </c>
      <c r="AI60" s="30"/>
      <c r="AJ60" s="30"/>
      <c r="AK60" s="30"/>
      <c r="AL60" s="30"/>
      <c r="AM60" s="39" t="s">
        <v>55</v>
      </c>
      <c r="AN60" s="30"/>
      <c r="AO60" s="30"/>
      <c r="AR60" s="28"/>
    </row>
    <row r="61" spans="2:44" ht="11.25">
      <c r="B61" s="16"/>
      <c r="AR61" s="16"/>
    </row>
    <row r="62" spans="2:44" ht="11.25">
      <c r="B62" s="16"/>
      <c r="AR62" s="16"/>
    </row>
    <row r="63" spans="2:44" ht="11.25">
      <c r="B63" s="16"/>
      <c r="AR63" s="16"/>
    </row>
    <row r="64" spans="2:44" s="1" customFormat="1" ht="12.75">
      <c r="B64" s="28"/>
      <c r="D64" s="37" t="s">
        <v>56</v>
      </c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7" t="s">
        <v>57</v>
      </c>
      <c r="AI64" s="38"/>
      <c r="AJ64" s="38"/>
      <c r="AK64" s="38"/>
      <c r="AL64" s="38"/>
      <c r="AM64" s="38"/>
      <c r="AN64" s="38"/>
      <c r="AO64" s="38"/>
      <c r="AR64" s="28"/>
    </row>
    <row r="65" spans="2:44" ht="11.25">
      <c r="B65" s="16"/>
      <c r="AR65" s="16"/>
    </row>
    <row r="66" spans="2:44" ht="11.25">
      <c r="B66" s="16"/>
      <c r="AR66" s="16"/>
    </row>
    <row r="67" spans="2:44" ht="11.25">
      <c r="B67" s="16"/>
      <c r="AR67" s="16"/>
    </row>
    <row r="68" spans="2:44" ht="11.25">
      <c r="B68" s="16"/>
      <c r="AR68" s="16"/>
    </row>
    <row r="69" spans="2:44" ht="11.25">
      <c r="B69" s="16"/>
      <c r="AR69" s="16"/>
    </row>
    <row r="70" spans="2:44" ht="11.25">
      <c r="B70" s="16"/>
      <c r="AR70" s="16"/>
    </row>
    <row r="71" spans="2:44" ht="11.25">
      <c r="B71" s="16"/>
      <c r="AR71" s="16"/>
    </row>
    <row r="72" spans="2:44" ht="11.25">
      <c r="B72" s="16"/>
      <c r="AR72" s="16"/>
    </row>
    <row r="73" spans="2:44" ht="11.25">
      <c r="B73" s="16"/>
      <c r="AR73" s="16"/>
    </row>
    <row r="74" spans="2:44" ht="11.25">
      <c r="B74" s="16"/>
      <c r="AR74" s="16"/>
    </row>
    <row r="75" spans="2:44" s="1" customFormat="1" ht="12.75">
      <c r="B75" s="28"/>
      <c r="D75" s="39" t="s">
        <v>54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9" t="s">
        <v>55</v>
      </c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9" t="s">
        <v>54</v>
      </c>
      <c r="AI75" s="30"/>
      <c r="AJ75" s="30"/>
      <c r="AK75" s="30"/>
      <c r="AL75" s="30"/>
      <c r="AM75" s="39" t="s">
        <v>55</v>
      </c>
      <c r="AN75" s="30"/>
      <c r="AO75" s="30"/>
      <c r="AR75" s="28"/>
    </row>
    <row r="76" spans="2:44" s="1" customFormat="1" ht="11.25">
      <c r="B76" s="28"/>
      <c r="AR76" s="28"/>
    </row>
    <row r="77" spans="2:44" s="1" customFormat="1" ht="6.9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28"/>
    </row>
    <row r="81" spans="1:91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28"/>
    </row>
    <row r="82" spans="1:91" s="1" customFormat="1" ht="24.95" customHeight="1">
      <c r="B82" s="28"/>
      <c r="C82" s="17" t="s">
        <v>58</v>
      </c>
      <c r="AR82" s="28"/>
    </row>
    <row r="83" spans="1:91" s="1" customFormat="1" ht="6.95" customHeight="1">
      <c r="B83" s="28"/>
      <c r="AR83" s="28"/>
    </row>
    <row r="84" spans="1:91" s="3" customFormat="1" ht="12" customHeight="1">
      <c r="B84" s="44"/>
      <c r="C84" s="23" t="s">
        <v>11</v>
      </c>
      <c r="L84" s="3" t="str">
        <f>K5</f>
        <v>02/04/2018-01</v>
      </c>
      <c r="AR84" s="44"/>
    </row>
    <row r="85" spans="1:91" s="4" customFormat="1" ht="36.950000000000003" customHeight="1">
      <c r="B85" s="45"/>
      <c r="C85" s="46" t="s">
        <v>14</v>
      </c>
      <c r="L85" s="198" t="str">
        <f>K6</f>
        <v>Zateplenie skladovaco expedičnej haly v areáli Šambron</v>
      </c>
      <c r="M85" s="199"/>
      <c r="N85" s="199"/>
      <c r="O85" s="199"/>
      <c r="P85" s="199"/>
      <c r="Q85" s="199"/>
      <c r="R85" s="199"/>
      <c r="S85" s="199"/>
      <c r="T85" s="199"/>
      <c r="U85" s="199"/>
      <c r="V85" s="199"/>
      <c r="W85" s="199"/>
      <c r="X85" s="199"/>
      <c r="Y85" s="199"/>
      <c r="Z85" s="199"/>
      <c r="AA85" s="199"/>
      <c r="AB85" s="199"/>
      <c r="AC85" s="199"/>
      <c r="AD85" s="199"/>
      <c r="AE85" s="199"/>
      <c r="AF85" s="199"/>
      <c r="AG85" s="199"/>
      <c r="AH85" s="199"/>
      <c r="AI85" s="199"/>
      <c r="AJ85" s="199"/>
      <c r="AK85" s="199"/>
      <c r="AL85" s="199"/>
      <c r="AM85" s="199"/>
      <c r="AN85" s="199"/>
      <c r="AO85" s="199"/>
      <c r="AR85" s="45"/>
    </row>
    <row r="86" spans="1:91" s="1" customFormat="1" ht="6.95" customHeight="1">
      <c r="B86" s="28"/>
      <c r="AR86" s="28"/>
    </row>
    <row r="87" spans="1:91" s="1" customFormat="1" ht="12" customHeight="1">
      <c r="B87" s="28"/>
      <c r="C87" s="23" t="s">
        <v>20</v>
      </c>
      <c r="L87" s="47" t="str">
        <f>IF(K8="","",K8)</f>
        <v>Plaveč</v>
      </c>
      <c r="AI87" s="23" t="s">
        <v>22</v>
      </c>
      <c r="AM87" s="200" t="str">
        <f>IF(AN8= "","",AN8)</f>
        <v/>
      </c>
      <c r="AN87" s="200"/>
      <c r="AR87" s="28"/>
    </row>
    <row r="88" spans="1:91" s="1" customFormat="1" ht="6.95" customHeight="1">
      <c r="B88" s="28"/>
      <c r="AR88" s="28"/>
    </row>
    <row r="89" spans="1:91" s="1" customFormat="1" ht="15.2" customHeight="1">
      <c r="B89" s="28"/>
      <c r="C89" s="23" t="s">
        <v>23</v>
      </c>
      <c r="L89" s="3" t="str">
        <f>IF(E11= "","",E11)</f>
        <v>AGROKARPATY, spol. s r. o. Plavnica</v>
      </c>
      <c r="AI89" s="23" t="s">
        <v>31</v>
      </c>
      <c r="AM89" s="196" t="str">
        <f>IF(E17="","",E17)</f>
        <v>Inf. Pavel Fedorko</v>
      </c>
      <c r="AN89" s="197"/>
      <c r="AO89" s="197"/>
      <c r="AP89" s="197"/>
      <c r="AR89" s="28"/>
      <c r="AS89" s="192" t="s">
        <v>59</v>
      </c>
      <c r="AT89" s="193"/>
      <c r="AU89" s="49"/>
      <c r="AV89" s="49"/>
      <c r="AW89" s="49"/>
      <c r="AX89" s="49"/>
      <c r="AY89" s="49"/>
      <c r="AZ89" s="49"/>
      <c r="BA89" s="49"/>
      <c r="BB89" s="49"/>
      <c r="BC89" s="49"/>
      <c r="BD89" s="50"/>
    </row>
    <row r="90" spans="1:91" s="1" customFormat="1" ht="15.2" customHeight="1">
      <c r="B90" s="28"/>
      <c r="C90" s="23" t="s">
        <v>29</v>
      </c>
      <c r="L90" s="3" t="str">
        <f>IF(E14= "Vyplň údaj","",E14)</f>
        <v/>
      </c>
      <c r="AI90" s="23" t="s">
        <v>37</v>
      </c>
      <c r="AM90" s="196" t="str">
        <f>IF(E20="","",E20)</f>
        <v>Inf. Pavel Fedorko</v>
      </c>
      <c r="AN90" s="197"/>
      <c r="AO90" s="197"/>
      <c r="AP90" s="197"/>
      <c r="AR90" s="28"/>
      <c r="AS90" s="194"/>
      <c r="AT90" s="195"/>
      <c r="BD90" s="52"/>
    </row>
    <row r="91" spans="1:91" s="1" customFormat="1" ht="10.9" customHeight="1">
      <c r="B91" s="28"/>
      <c r="AR91" s="28"/>
      <c r="AS91" s="194"/>
      <c r="AT91" s="195"/>
      <c r="BD91" s="52"/>
    </row>
    <row r="92" spans="1:91" s="1" customFormat="1" ht="29.25" customHeight="1">
      <c r="B92" s="28"/>
      <c r="C92" s="216" t="s">
        <v>60</v>
      </c>
      <c r="D92" s="209"/>
      <c r="E92" s="209"/>
      <c r="F92" s="209"/>
      <c r="G92" s="209"/>
      <c r="H92" s="53"/>
      <c r="I92" s="208" t="s">
        <v>61</v>
      </c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11" t="s">
        <v>62</v>
      </c>
      <c r="AH92" s="209"/>
      <c r="AI92" s="209"/>
      <c r="AJ92" s="209"/>
      <c r="AK92" s="209"/>
      <c r="AL92" s="209"/>
      <c r="AM92" s="209"/>
      <c r="AN92" s="208" t="s">
        <v>63</v>
      </c>
      <c r="AO92" s="209"/>
      <c r="AP92" s="210"/>
      <c r="AQ92" s="54" t="s">
        <v>64</v>
      </c>
      <c r="AR92" s="28"/>
      <c r="AS92" s="55" t="s">
        <v>65</v>
      </c>
      <c r="AT92" s="56" t="s">
        <v>66</v>
      </c>
      <c r="AU92" s="56" t="s">
        <v>67</v>
      </c>
      <c r="AV92" s="56" t="s">
        <v>68</v>
      </c>
      <c r="AW92" s="56" t="s">
        <v>69</v>
      </c>
      <c r="AX92" s="56" t="s">
        <v>70</v>
      </c>
      <c r="AY92" s="56" t="s">
        <v>71</v>
      </c>
      <c r="AZ92" s="56" t="s">
        <v>72</v>
      </c>
      <c r="BA92" s="56" t="s">
        <v>73</v>
      </c>
      <c r="BB92" s="56" t="s">
        <v>74</v>
      </c>
      <c r="BC92" s="56" t="s">
        <v>75</v>
      </c>
      <c r="BD92" s="57" t="s">
        <v>76</v>
      </c>
    </row>
    <row r="93" spans="1:91" s="1" customFormat="1" ht="10.9" customHeight="1">
      <c r="B93" s="28"/>
      <c r="AR93" s="28"/>
      <c r="AS93" s="58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50"/>
    </row>
    <row r="94" spans="1:91" s="5" customFormat="1" ht="32.450000000000003" customHeight="1">
      <c r="B94" s="59"/>
      <c r="C94" s="60" t="s">
        <v>77</v>
      </c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214">
        <f>ROUND(SUM(AG95:AG97),2)</f>
        <v>0</v>
      </c>
      <c r="AH94" s="214"/>
      <c r="AI94" s="214"/>
      <c r="AJ94" s="214"/>
      <c r="AK94" s="214"/>
      <c r="AL94" s="214"/>
      <c r="AM94" s="214"/>
      <c r="AN94" s="215">
        <f>SUM(AG94,AT94)</f>
        <v>0</v>
      </c>
      <c r="AO94" s="215"/>
      <c r="AP94" s="215"/>
      <c r="AQ94" s="63" t="s">
        <v>1</v>
      </c>
      <c r="AR94" s="59"/>
      <c r="AS94" s="64">
        <f>ROUND(SUM(AS95:AS97),2)</f>
        <v>0</v>
      </c>
      <c r="AT94" s="65">
        <f>ROUND(SUM(AV94:AW94),2)</f>
        <v>0</v>
      </c>
      <c r="AU94" s="66">
        <f>ROUND(SUM(AU95:AU97),5)</f>
        <v>0</v>
      </c>
      <c r="AV94" s="65">
        <f>ROUND(AZ94*L29,2)</f>
        <v>0</v>
      </c>
      <c r="AW94" s="65">
        <f>ROUND(BA94*L30,2)</f>
        <v>0</v>
      </c>
      <c r="AX94" s="65">
        <f>ROUND(BB94*L29,2)</f>
        <v>0</v>
      </c>
      <c r="AY94" s="65">
        <f>ROUND(BC94*L30,2)</f>
        <v>0</v>
      </c>
      <c r="AZ94" s="65">
        <f>ROUND(SUM(AZ95:AZ97),2)</f>
        <v>0</v>
      </c>
      <c r="BA94" s="65">
        <f>ROUND(SUM(BA95:BA97),2)</f>
        <v>0</v>
      </c>
      <c r="BB94" s="65">
        <f>ROUND(SUM(BB95:BB97),2)</f>
        <v>0</v>
      </c>
      <c r="BC94" s="65">
        <f>ROUND(SUM(BC95:BC97),2)</f>
        <v>0</v>
      </c>
      <c r="BD94" s="67">
        <f>ROUND(SUM(BD95:BD97),2)</f>
        <v>0</v>
      </c>
      <c r="BS94" s="68" t="s">
        <v>78</v>
      </c>
      <c r="BT94" s="68" t="s">
        <v>79</v>
      </c>
      <c r="BU94" s="69" t="s">
        <v>80</v>
      </c>
      <c r="BV94" s="68" t="s">
        <v>81</v>
      </c>
      <c r="BW94" s="68" t="s">
        <v>5</v>
      </c>
      <c r="BX94" s="68" t="s">
        <v>82</v>
      </c>
      <c r="CL94" s="68" t="s">
        <v>17</v>
      </c>
    </row>
    <row r="95" spans="1:91" s="6" customFormat="1" ht="16.5" customHeight="1">
      <c r="A95" s="70" t="s">
        <v>83</v>
      </c>
      <c r="B95" s="71"/>
      <c r="C95" s="72"/>
      <c r="D95" s="217" t="s">
        <v>84</v>
      </c>
      <c r="E95" s="217"/>
      <c r="F95" s="217"/>
      <c r="G95" s="217"/>
      <c r="H95" s="217"/>
      <c r="I95" s="73"/>
      <c r="J95" s="217" t="s">
        <v>85</v>
      </c>
      <c r="K95" s="217"/>
      <c r="L95" s="217"/>
      <c r="M95" s="217"/>
      <c r="N95" s="217"/>
      <c r="O95" s="217"/>
      <c r="P95" s="217"/>
      <c r="Q95" s="217"/>
      <c r="R95" s="217"/>
      <c r="S95" s="217"/>
      <c r="T95" s="217"/>
      <c r="U95" s="217"/>
      <c r="V95" s="217"/>
      <c r="W95" s="217"/>
      <c r="X95" s="217"/>
      <c r="Y95" s="217"/>
      <c r="Z95" s="217"/>
      <c r="AA95" s="217"/>
      <c r="AB95" s="217"/>
      <c r="AC95" s="217"/>
      <c r="AD95" s="217"/>
      <c r="AE95" s="217"/>
      <c r="AF95" s="217"/>
      <c r="AG95" s="212">
        <f>'ASR - Zateplenie skladova...'!J30</f>
        <v>0</v>
      </c>
      <c r="AH95" s="213"/>
      <c r="AI95" s="213"/>
      <c r="AJ95" s="213"/>
      <c r="AK95" s="213"/>
      <c r="AL95" s="213"/>
      <c r="AM95" s="213"/>
      <c r="AN95" s="212">
        <f>SUM(AG95,AT95)</f>
        <v>0</v>
      </c>
      <c r="AO95" s="213"/>
      <c r="AP95" s="213"/>
      <c r="AQ95" s="74" t="s">
        <v>86</v>
      </c>
      <c r="AR95" s="71"/>
      <c r="AS95" s="75">
        <v>0</v>
      </c>
      <c r="AT95" s="76">
        <f>ROUND(SUM(AV95:AW95),2)</f>
        <v>0</v>
      </c>
      <c r="AU95" s="77">
        <f>'ASR - Zateplenie skladova...'!P126</f>
        <v>0</v>
      </c>
      <c r="AV95" s="76">
        <f>'ASR - Zateplenie skladova...'!J33</f>
        <v>0</v>
      </c>
      <c r="AW95" s="76">
        <f>'ASR - Zateplenie skladova...'!J34</f>
        <v>0</v>
      </c>
      <c r="AX95" s="76">
        <f>'ASR - Zateplenie skladova...'!J35</f>
        <v>0</v>
      </c>
      <c r="AY95" s="76">
        <f>'ASR - Zateplenie skladova...'!J36</f>
        <v>0</v>
      </c>
      <c r="AZ95" s="76">
        <f>'ASR - Zateplenie skladova...'!F33</f>
        <v>0</v>
      </c>
      <c r="BA95" s="76">
        <f>'ASR - Zateplenie skladova...'!F34</f>
        <v>0</v>
      </c>
      <c r="BB95" s="76">
        <f>'ASR - Zateplenie skladova...'!F35</f>
        <v>0</v>
      </c>
      <c r="BC95" s="76">
        <f>'ASR - Zateplenie skladova...'!F36</f>
        <v>0</v>
      </c>
      <c r="BD95" s="78">
        <f>'ASR - Zateplenie skladova...'!F37</f>
        <v>0</v>
      </c>
      <c r="BT95" s="79" t="s">
        <v>87</v>
      </c>
      <c r="BV95" s="79" t="s">
        <v>81</v>
      </c>
      <c r="BW95" s="79" t="s">
        <v>88</v>
      </c>
      <c r="BX95" s="79" t="s">
        <v>5</v>
      </c>
      <c r="CL95" s="79" t="s">
        <v>17</v>
      </c>
      <c r="CM95" s="79" t="s">
        <v>79</v>
      </c>
    </row>
    <row r="96" spans="1:91" s="6" customFormat="1" ht="16.5" customHeight="1">
      <c r="A96" s="70" t="s">
        <v>83</v>
      </c>
      <c r="B96" s="71"/>
      <c r="C96" s="72"/>
      <c r="D96" s="217" t="s">
        <v>89</v>
      </c>
      <c r="E96" s="217"/>
      <c r="F96" s="217"/>
      <c r="G96" s="217"/>
      <c r="H96" s="217"/>
      <c r="I96" s="73"/>
      <c r="J96" s="217" t="s">
        <v>90</v>
      </c>
      <c r="K96" s="217"/>
      <c r="L96" s="217"/>
      <c r="M96" s="217"/>
      <c r="N96" s="217"/>
      <c r="O96" s="217"/>
      <c r="P96" s="217"/>
      <c r="Q96" s="217"/>
      <c r="R96" s="217"/>
      <c r="S96" s="217"/>
      <c r="T96" s="217"/>
      <c r="U96" s="217"/>
      <c r="V96" s="217"/>
      <c r="W96" s="217"/>
      <c r="X96" s="217"/>
      <c r="Y96" s="217"/>
      <c r="Z96" s="217"/>
      <c r="AA96" s="217"/>
      <c r="AB96" s="217"/>
      <c r="AC96" s="217"/>
      <c r="AD96" s="217"/>
      <c r="AE96" s="217"/>
      <c r="AF96" s="217"/>
      <c r="AG96" s="212">
        <f>'BL - Bleskozvod'!J30</f>
        <v>0</v>
      </c>
      <c r="AH96" s="213"/>
      <c r="AI96" s="213"/>
      <c r="AJ96" s="213"/>
      <c r="AK96" s="213"/>
      <c r="AL96" s="213"/>
      <c r="AM96" s="213"/>
      <c r="AN96" s="212">
        <f>SUM(AG96,AT96)</f>
        <v>0</v>
      </c>
      <c r="AO96" s="213"/>
      <c r="AP96" s="213"/>
      <c r="AQ96" s="74" t="s">
        <v>86</v>
      </c>
      <c r="AR96" s="71"/>
      <c r="AS96" s="75">
        <v>0</v>
      </c>
      <c r="AT96" s="76">
        <f>ROUND(SUM(AV96:AW96),2)</f>
        <v>0</v>
      </c>
      <c r="AU96" s="77">
        <f>'BL - Bleskozvod'!P122</f>
        <v>0</v>
      </c>
      <c r="AV96" s="76">
        <f>'BL - Bleskozvod'!J33</f>
        <v>0</v>
      </c>
      <c r="AW96" s="76">
        <f>'BL - Bleskozvod'!J34</f>
        <v>0</v>
      </c>
      <c r="AX96" s="76">
        <f>'BL - Bleskozvod'!J35</f>
        <v>0</v>
      </c>
      <c r="AY96" s="76">
        <f>'BL - Bleskozvod'!J36</f>
        <v>0</v>
      </c>
      <c r="AZ96" s="76">
        <f>'BL - Bleskozvod'!F33</f>
        <v>0</v>
      </c>
      <c r="BA96" s="76">
        <f>'BL - Bleskozvod'!F34</f>
        <v>0</v>
      </c>
      <c r="BB96" s="76">
        <f>'BL - Bleskozvod'!F35</f>
        <v>0</v>
      </c>
      <c r="BC96" s="76">
        <f>'BL - Bleskozvod'!F36</f>
        <v>0</v>
      </c>
      <c r="BD96" s="78">
        <f>'BL - Bleskozvod'!F37</f>
        <v>0</v>
      </c>
      <c r="BT96" s="79" t="s">
        <v>87</v>
      </c>
      <c r="BV96" s="79" t="s">
        <v>81</v>
      </c>
      <c r="BW96" s="79" t="s">
        <v>91</v>
      </c>
      <c r="BX96" s="79" t="s">
        <v>5</v>
      </c>
      <c r="CL96" s="79" t="s">
        <v>17</v>
      </c>
      <c r="CM96" s="79" t="s">
        <v>79</v>
      </c>
    </row>
    <row r="97" spans="1:91" s="6" customFormat="1" ht="16.5" customHeight="1">
      <c r="A97" s="70" t="s">
        <v>83</v>
      </c>
      <c r="B97" s="71"/>
      <c r="C97" s="72"/>
      <c r="D97" s="217" t="s">
        <v>92</v>
      </c>
      <c r="E97" s="217"/>
      <c r="F97" s="217"/>
      <c r="G97" s="217"/>
      <c r="H97" s="217"/>
      <c r="I97" s="73"/>
      <c r="J97" s="217" t="s">
        <v>93</v>
      </c>
      <c r="K97" s="217"/>
      <c r="L97" s="217"/>
      <c r="M97" s="217"/>
      <c r="N97" s="217"/>
      <c r="O97" s="217"/>
      <c r="P97" s="217"/>
      <c r="Q97" s="217"/>
      <c r="R97" s="217"/>
      <c r="S97" s="217"/>
      <c r="T97" s="217"/>
      <c r="U97" s="217"/>
      <c r="V97" s="217"/>
      <c r="W97" s="217"/>
      <c r="X97" s="217"/>
      <c r="Y97" s="217"/>
      <c r="Z97" s="217"/>
      <c r="AA97" s="217"/>
      <c r="AB97" s="217"/>
      <c r="AC97" s="217"/>
      <c r="AD97" s="217"/>
      <c r="AE97" s="217"/>
      <c r="AF97" s="217"/>
      <c r="AG97" s="212">
        <f>'Eli - Elektroinštalácia, ...'!J30</f>
        <v>0</v>
      </c>
      <c r="AH97" s="213"/>
      <c r="AI97" s="213"/>
      <c r="AJ97" s="213"/>
      <c r="AK97" s="213"/>
      <c r="AL97" s="213"/>
      <c r="AM97" s="213"/>
      <c r="AN97" s="212">
        <f>SUM(AG97,AT97)</f>
        <v>0</v>
      </c>
      <c r="AO97" s="213"/>
      <c r="AP97" s="213"/>
      <c r="AQ97" s="74" t="s">
        <v>86</v>
      </c>
      <c r="AR97" s="71"/>
      <c r="AS97" s="80">
        <v>0</v>
      </c>
      <c r="AT97" s="81">
        <f>ROUND(SUM(AV97:AW97),2)</f>
        <v>0</v>
      </c>
      <c r="AU97" s="82">
        <f>'Eli - Elektroinštalácia, ...'!P121</f>
        <v>0</v>
      </c>
      <c r="AV97" s="81">
        <f>'Eli - Elektroinštalácia, ...'!J33</f>
        <v>0</v>
      </c>
      <c r="AW97" s="81">
        <f>'Eli - Elektroinštalácia, ...'!J34</f>
        <v>0</v>
      </c>
      <c r="AX97" s="81">
        <f>'Eli - Elektroinštalácia, ...'!J35</f>
        <v>0</v>
      </c>
      <c r="AY97" s="81">
        <f>'Eli - Elektroinštalácia, ...'!J36</f>
        <v>0</v>
      </c>
      <c r="AZ97" s="81">
        <f>'Eli - Elektroinštalácia, ...'!F33</f>
        <v>0</v>
      </c>
      <c r="BA97" s="81">
        <f>'Eli - Elektroinštalácia, ...'!F34</f>
        <v>0</v>
      </c>
      <c r="BB97" s="81">
        <f>'Eli - Elektroinštalácia, ...'!F35</f>
        <v>0</v>
      </c>
      <c r="BC97" s="81">
        <f>'Eli - Elektroinštalácia, ...'!F36</f>
        <v>0</v>
      </c>
      <c r="BD97" s="83">
        <f>'Eli - Elektroinštalácia, ...'!F37</f>
        <v>0</v>
      </c>
      <c r="BT97" s="79" t="s">
        <v>87</v>
      </c>
      <c r="BV97" s="79" t="s">
        <v>81</v>
      </c>
      <c r="BW97" s="79" t="s">
        <v>94</v>
      </c>
      <c r="BX97" s="79" t="s">
        <v>5</v>
      </c>
      <c r="CL97" s="79" t="s">
        <v>17</v>
      </c>
      <c r="CM97" s="79" t="s">
        <v>79</v>
      </c>
    </row>
    <row r="98" spans="1:91" s="1" customFormat="1" ht="30" customHeight="1">
      <c r="B98" s="28"/>
      <c r="AR98" s="28"/>
    </row>
    <row r="99" spans="1:91" s="1" customFormat="1" ht="6.95" customHeight="1"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28"/>
    </row>
  </sheetData>
  <sheetProtection algorithmName="SHA-512" hashValue="L6iTA4RNTEFs0TGqcNZIWH6ZMSRUqTFQlBO8C7amFhLdR1BJiEATVQdS0rS3MLa9wp6aYrHaAm3BQAHz2cbBvg==" saltValue="PXZQV7Twx/+BR0XdpJ6YMctzqvgyY7YGsSKjnDY4iPGu0S5vjVPbCjrakXKJzXJMwKsMQr1WDIE7ohCCwtnhZA==" spinCount="100000" sheet="1" objects="1" scenarios="1" formatColumns="0" formatRows="0"/>
  <mergeCells count="50">
    <mergeCell ref="D96:H96"/>
    <mergeCell ref="J96:AF96"/>
    <mergeCell ref="D97:H97"/>
    <mergeCell ref="J97:AF97"/>
    <mergeCell ref="AG94:AM94"/>
    <mergeCell ref="AN94:AP94"/>
    <mergeCell ref="C92:G92"/>
    <mergeCell ref="I92:AF92"/>
    <mergeCell ref="D95:H95"/>
    <mergeCell ref="J95:AF95"/>
    <mergeCell ref="AN95:AP95"/>
    <mergeCell ref="AG95:AM95"/>
    <mergeCell ref="AN96:AP96"/>
    <mergeCell ref="AG96:AM96"/>
    <mergeCell ref="AN97:AP97"/>
    <mergeCell ref="AG97:AM97"/>
    <mergeCell ref="L30:P30"/>
    <mergeCell ref="L31:P31"/>
    <mergeCell ref="L32:P32"/>
    <mergeCell ref="L33:P33"/>
    <mergeCell ref="AN92:AP92"/>
    <mergeCell ref="AG92:AM92"/>
    <mergeCell ref="X35:AB35"/>
    <mergeCell ref="AK35:AO35"/>
    <mergeCell ref="AR2:BE2"/>
    <mergeCell ref="AS89:AT91"/>
    <mergeCell ref="AM90:AP90"/>
    <mergeCell ref="L85:AO85"/>
    <mergeCell ref="AM87:AN87"/>
    <mergeCell ref="AM89:AP89"/>
    <mergeCell ref="K5:AO5"/>
    <mergeCell ref="K6:AO6"/>
    <mergeCell ref="E14:AJ14"/>
    <mergeCell ref="E23:AN23"/>
    <mergeCell ref="L28:P28"/>
    <mergeCell ref="W28:AE28"/>
    <mergeCell ref="AK28:AO28"/>
    <mergeCell ref="L29:P29"/>
    <mergeCell ref="W31:AE31"/>
    <mergeCell ref="BE5:BE34"/>
    <mergeCell ref="AK26:AO26"/>
    <mergeCell ref="W29:AE29"/>
    <mergeCell ref="AK29:AO29"/>
    <mergeCell ref="W30:AE30"/>
    <mergeCell ref="AK30:AO30"/>
    <mergeCell ref="AK31:AO31"/>
    <mergeCell ref="W32:AE32"/>
    <mergeCell ref="AK32:AO32"/>
    <mergeCell ref="W33:AE33"/>
    <mergeCell ref="AK33:AO33"/>
  </mergeCells>
  <hyperlinks>
    <hyperlink ref="A95" location="'ASR - Zateplenie skladova...'!C2" display="/" xr:uid="{00000000-0004-0000-0000-000000000000}"/>
    <hyperlink ref="A96" location="'BL - Bleskozvod'!C2" display="/" xr:uid="{00000000-0004-0000-0000-000001000000}"/>
    <hyperlink ref="A97" location="'Eli - Elektroinštalácia, ...'!C2" display="/" xr:uid="{00000000-0004-0000-0000-000002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78"/>
  <sheetViews>
    <sheetView showGridLines="0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" customWidth="1"/>
    <col min="8" max="8" width="11.5" customWidth="1"/>
    <col min="9" max="9" width="20.1640625" style="84" customWidth="1"/>
    <col min="10" max="10" width="20.1640625" customWidth="1"/>
    <col min="11" max="11" width="20.1640625" hidden="1" customWidth="1"/>
    <col min="12" max="12" width="9.33203125" customWidth="1"/>
    <col min="13" max="13" width="10.83203125" hidden="1" customWidth="1"/>
    <col min="14" max="14" width="9.33203125" hidden="1"/>
    <col min="15" max="21" width="14.16406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AT2" s="13" t="s">
        <v>88</v>
      </c>
    </row>
    <row r="3" spans="2:46" ht="6.95" customHeight="1">
      <c r="B3" s="14"/>
      <c r="C3" s="15"/>
      <c r="D3" s="15"/>
      <c r="E3" s="15"/>
      <c r="F3" s="15"/>
      <c r="G3" s="15"/>
      <c r="H3" s="15"/>
      <c r="I3" s="85"/>
      <c r="J3" s="15"/>
      <c r="K3" s="15"/>
      <c r="L3" s="16"/>
      <c r="AT3" s="13" t="s">
        <v>79</v>
      </c>
    </row>
    <row r="4" spans="2:46" ht="24.95" customHeight="1">
      <c r="B4" s="16"/>
      <c r="D4" s="17" t="s">
        <v>95</v>
      </c>
      <c r="L4" s="16"/>
      <c r="M4" s="86" t="s">
        <v>9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23" t="s">
        <v>14</v>
      </c>
      <c r="L6" s="16"/>
    </row>
    <row r="7" spans="2:46" ht="16.5" customHeight="1">
      <c r="B7" s="16"/>
      <c r="E7" s="218" t="str">
        <f>'Rekapitulácia stavby'!K6</f>
        <v>Zateplenie skladovaco expedičnej haly v areáli Šambron</v>
      </c>
      <c r="F7" s="219"/>
      <c r="G7" s="219"/>
      <c r="H7" s="219"/>
      <c r="L7" s="16"/>
    </row>
    <row r="8" spans="2:46" s="1" customFormat="1" ht="12" customHeight="1">
      <c r="B8" s="28"/>
      <c r="D8" s="23" t="s">
        <v>96</v>
      </c>
      <c r="I8" s="87"/>
      <c r="L8" s="28"/>
    </row>
    <row r="9" spans="2:46" s="1" customFormat="1" ht="36.950000000000003" customHeight="1">
      <c r="B9" s="28"/>
      <c r="E9" s="198" t="s">
        <v>97</v>
      </c>
      <c r="F9" s="220"/>
      <c r="G9" s="220"/>
      <c r="H9" s="220"/>
      <c r="I9" s="87"/>
      <c r="L9" s="28"/>
    </row>
    <row r="10" spans="2:46" s="1" customFormat="1" ht="11.25">
      <c r="B10" s="28"/>
      <c r="I10" s="87"/>
      <c r="L10" s="28"/>
    </row>
    <row r="11" spans="2:46" s="1" customFormat="1" ht="12" customHeight="1">
      <c r="B11" s="28"/>
      <c r="D11" s="23" t="s">
        <v>16</v>
      </c>
      <c r="F11" s="21" t="s">
        <v>17</v>
      </c>
      <c r="I11" s="88" t="s">
        <v>18</v>
      </c>
      <c r="J11" s="21" t="s">
        <v>19</v>
      </c>
      <c r="L11" s="28"/>
    </row>
    <row r="12" spans="2:46" s="1" customFormat="1" ht="12" customHeight="1">
      <c r="B12" s="28"/>
      <c r="D12" s="23" t="s">
        <v>20</v>
      </c>
      <c r="F12" s="21" t="s">
        <v>21</v>
      </c>
      <c r="I12" s="88" t="s">
        <v>22</v>
      </c>
      <c r="J12" s="48">
        <f>'Rekapitulácia stavby'!AN8</f>
        <v>0</v>
      </c>
      <c r="L12" s="28"/>
    </row>
    <row r="13" spans="2:46" s="1" customFormat="1" ht="10.9" customHeight="1">
      <c r="B13" s="28"/>
      <c r="I13" s="87"/>
      <c r="L13" s="28"/>
    </row>
    <row r="14" spans="2:46" s="1" customFormat="1" ht="12" customHeight="1">
      <c r="B14" s="28"/>
      <c r="D14" s="23" t="s">
        <v>23</v>
      </c>
      <c r="I14" s="88" t="s">
        <v>24</v>
      </c>
      <c r="J14" s="21" t="s">
        <v>25</v>
      </c>
      <c r="L14" s="28"/>
    </row>
    <row r="15" spans="2:46" s="1" customFormat="1" ht="18" customHeight="1">
      <c r="B15" s="28"/>
      <c r="E15" s="21" t="s">
        <v>26</v>
      </c>
      <c r="I15" s="88" t="s">
        <v>27</v>
      </c>
      <c r="J15" s="21" t="s">
        <v>28</v>
      </c>
      <c r="L15" s="28"/>
    </row>
    <row r="16" spans="2:46" s="1" customFormat="1" ht="6.95" customHeight="1">
      <c r="B16" s="28"/>
      <c r="I16" s="87"/>
      <c r="L16" s="28"/>
    </row>
    <row r="17" spans="2:12" s="1" customFormat="1" ht="12" customHeight="1">
      <c r="B17" s="28"/>
      <c r="D17" s="23" t="s">
        <v>29</v>
      </c>
      <c r="I17" s="88" t="s">
        <v>24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21" t="str">
        <f>'Rekapitulácia stavby'!E14</f>
        <v>Vyplň údaj</v>
      </c>
      <c r="F18" s="201"/>
      <c r="G18" s="201"/>
      <c r="H18" s="201"/>
      <c r="I18" s="88" t="s">
        <v>27</v>
      </c>
      <c r="J18" s="24" t="str">
        <f>'Rekapitulácia stavby'!AN14</f>
        <v>Vyplň údaj</v>
      </c>
      <c r="L18" s="28"/>
    </row>
    <row r="19" spans="2:12" s="1" customFormat="1" ht="6.95" customHeight="1">
      <c r="B19" s="28"/>
      <c r="I19" s="87"/>
      <c r="L19" s="28"/>
    </row>
    <row r="20" spans="2:12" s="1" customFormat="1" ht="12" customHeight="1">
      <c r="B20" s="28"/>
      <c r="D20" s="23" t="s">
        <v>31</v>
      </c>
      <c r="I20" s="88" t="s">
        <v>24</v>
      </c>
      <c r="J20" s="21" t="s">
        <v>32</v>
      </c>
      <c r="L20" s="28"/>
    </row>
    <row r="21" spans="2:12" s="1" customFormat="1" ht="18" customHeight="1">
      <c r="B21" s="28"/>
      <c r="E21" s="21" t="s">
        <v>33</v>
      </c>
      <c r="I21" s="88" t="s">
        <v>27</v>
      </c>
      <c r="J21" s="21" t="s">
        <v>34</v>
      </c>
      <c r="L21" s="28"/>
    </row>
    <row r="22" spans="2:12" s="1" customFormat="1" ht="6.95" customHeight="1">
      <c r="B22" s="28"/>
      <c r="I22" s="87"/>
      <c r="L22" s="28"/>
    </row>
    <row r="23" spans="2:12" s="1" customFormat="1" ht="12" customHeight="1">
      <c r="B23" s="28"/>
      <c r="D23" s="23" t="s">
        <v>37</v>
      </c>
      <c r="I23" s="88" t="s">
        <v>24</v>
      </c>
      <c r="J23" s="21" t="s">
        <v>32</v>
      </c>
      <c r="L23" s="28"/>
    </row>
    <row r="24" spans="2:12" s="1" customFormat="1" ht="18" customHeight="1">
      <c r="B24" s="28"/>
      <c r="E24" s="21" t="s">
        <v>33</v>
      </c>
      <c r="I24" s="88" t="s">
        <v>27</v>
      </c>
      <c r="J24" s="21" t="s">
        <v>34</v>
      </c>
      <c r="L24" s="28"/>
    </row>
    <row r="25" spans="2:12" s="1" customFormat="1" ht="6.95" customHeight="1">
      <c r="B25" s="28"/>
      <c r="I25" s="87"/>
      <c r="L25" s="28"/>
    </row>
    <row r="26" spans="2:12" s="1" customFormat="1" ht="12" customHeight="1">
      <c r="B26" s="28"/>
      <c r="D26" s="23" t="s">
        <v>38</v>
      </c>
      <c r="I26" s="87"/>
      <c r="L26" s="28"/>
    </row>
    <row r="27" spans="2:12" s="7" customFormat="1" ht="16.5" customHeight="1">
      <c r="B27" s="89"/>
      <c r="E27" s="205" t="s">
        <v>1</v>
      </c>
      <c r="F27" s="205"/>
      <c r="G27" s="205"/>
      <c r="H27" s="205"/>
      <c r="I27" s="90"/>
      <c r="L27" s="89"/>
    </row>
    <row r="28" spans="2:12" s="1" customFormat="1" ht="6.95" customHeight="1">
      <c r="B28" s="28"/>
      <c r="I28" s="87"/>
      <c r="L28" s="28"/>
    </row>
    <row r="29" spans="2:12" s="1" customFormat="1" ht="6.95" customHeight="1">
      <c r="B29" s="28"/>
      <c r="D29" s="49"/>
      <c r="E29" s="49"/>
      <c r="F29" s="49"/>
      <c r="G29" s="49"/>
      <c r="H29" s="49"/>
      <c r="I29" s="91"/>
      <c r="J29" s="49"/>
      <c r="K29" s="49"/>
      <c r="L29" s="28"/>
    </row>
    <row r="30" spans="2:12" s="1" customFormat="1" ht="25.35" customHeight="1">
      <c r="B30" s="28"/>
      <c r="D30" s="92" t="s">
        <v>39</v>
      </c>
      <c r="I30" s="87"/>
      <c r="J30" s="62">
        <f>ROUND(J126, 2)</f>
        <v>0</v>
      </c>
      <c r="L30" s="28"/>
    </row>
    <row r="31" spans="2:12" s="1" customFormat="1" ht="6.95" customHeight="1">
      <c r="B31" s="28"/>
      <c r="D31" s="49"/>
      <c r="E31" s="49"/>
      <c r="F31" s="49"/>
      <c r="G31" s="49"/>
      <c r="H31" s="49"/>
      <c r="I31" s="91"/>
      <c r="J31" s="49"/>
      <c r="K31" s="49"/>
      <c r="L31" s="28"/>
    </row>
    <row r="32" spans="2:12" s="1" customFormat="1" ht="14.45" customHeight="1">
      <c r="B32" s="28"/>
      <c r="F32" s="31" t="s">
        <v>41</v>
      </c>
      <c r="I32" s="93" t="s">
        <v>40</v>
      </c>
      <c r="J32" s="31" t="s">
        <v>42</v>
      </c>
      <c r="L32" s="28"/>
    </row>
    <row r="33" spans="2:12" s="1" customFormat="1" ht="14.45" customHeight="1">
      <c r="B33" s="28"/>
      <c r="D33" s="51" t="s">
        <v>43</v>
      </c>
      <c r="E33" s="23" t="s">
        <v>44</v>
      </c>
      <c r="F33" s="94">
        <f>ROUND((ROUND((SUM(BE126:BE171)),  2) + SUM(BE173:BE177)), 2)</f>
        <v>0</v>
      </c>
      <c r="I33" s="95">
        <v>0.2</v>
      </c>
      <c r="J33" s="94">
        <f>ROUND((ROUND(((SUM(BE126:BE171))*I33),  2) + (SUM(BE173:BE177)*I33)), 2)</f>
        <v>0</v>
      </c>
      <c r="L33" s="28"/>
    </row>
    <row r="34" spans="2:12" s="1" customFormat="1" ht="14.45" customHeight="1">
      <c r="B34" s="28"/>
      <c r="E34" s="23" t="s">
        <v>45</v>
      </c>
      <c r="F34" s="94">
        <f>ROUND((ROUND((SUM(BF126:BF171)),  2) + SUM(BF173:BF177)), 2)</f>
        <v>0</v>
      </c>
      <c r="I34" s="95">
        <v>0.2</v>
      </c>
      <c r="J34" s="94">
        <f>ROUND((ROUND(((SUM(BF126:BF171))*I34),  2) + (SUM(BF173:BF177)*I34)), 2)</f>
        <v>0</v>
      </c>
      <c r="L34" s="28"/>
    </row>
    <row r="35" spans="2:12" s="1" customFormat="1" ht="14.45" hidden="1" customHeight="1">
      <c r="B35" s="28"/>
      <c r="E35" s="23" t="s">
        <v>46</v>
      </c>
      <c r="F35" s="94">
        <f>ROUND((ROUND((SUM(BG126:BG171)),  2) + SUM(BG173:BG177)), 2)</f>
        <v>0</v>
      </c>
      <c r="I35" s="95">
        <v>0.2</v>
      </c>
      <c r="J35" s="94">
        <f>0</f>
        <v>0</v>
      </c>
      <c r="L35" s="28"/>
    </row>
    <row r="36" spans="2:12" s="1" customFormat="1" ht="14.45" hidden="1" customHeight="1">
      <c r="B36" s="28"/>
      <c r="E36" s="23" t="s">
        <v>47</v>
      </c>
      <c r="F36" s="94">
        <f>ROUND((ROUND((SUM(BH126:BH171)),  2) + SUM(BH173:BH177)), 2)</f>
        <v>0</v>
      </c>
      <c r="I36" s="95">
        <v>0.2</v>
      </c>
      <c r="J36" s="94">
        <f>0</f>
        <v>0</v>
      </c>
      <c r="L36" s="28"/>
    </row>
    <row r="37" spans="2:12" s="1" customFormat="1" ht="14.45" hidden="1" customHeight="1">
      <c r="B37" s="28"/>
      <c r="E37" s="23" t="s">
        <v>48</v>
      </c>
      <c r="F37" s="94">
        <f>ROUND((ROUND((SUM(BI126:BI171)),  2) + SUM(BI173:BI177)), 2)</f>
        <v>0</v>
      </c>
      <c r="I37" s="95">
        <v>0</v>
      </c>
      <c r="J37" s="94">
        <f>0</f>
        <v>0</v>
      </c>
      <c r="L37" s="28"/>
    </row>
    <row r="38" spans="2:12" s="1" customFormat="1" ht="6.95" customHeight="1">
      <c r="B38" s="28"/>
      <c r="I38" s="87"/>
      <c r="L38" s="28"/>
    </row>
    <row r="39" spans="2:12" s="1" customFormat="1" ht="25.35" customHeight="1">
      <c r="B39" s="28"/>
      <c r="C39" s="96"/>
      <c r="D39" s="97" t="s">
        <v>49</v>
      </c>
      <c r="E39" s="53"/>
      <c r="F39" s="53"/>
      <c r="G39" s="98" t="s">
        <v>50</v>
      </c>
      <c r="H39" s="99" t="s">
        <v>51</v>
      </c>
      <c r="I39" s="100"/>
      <c r="J39" s="101">
        <f>SUM(J30:J37)</f>
        <v>0</v>
      </c>
      <c r="K39" s="102"/>
      <c r="L39" s="28"/>
    </row>
    <row r="40" spans="2:12" s="1" customFormat="1" ht="14.45" customHeight="1">
      <c r="B40" s="28"/>
      <c r="I40" s="87"/>
      <c r="L40" s="28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37" t="s">
        <v>52</v>
      </c>
      <c r="E50" s="38"/>
      <c r="F50" s="38"/>
      <c r="G50" s="37" t="s">
        <v>53</v>
      </c>
      <c r="H50" s="38"/>
      <c r="I50" s="103"/>
      <c r="J50" s="38"/>
      <c r="K50" s="38"/>
      <c r="L50" s="28"/>
    </row>
    <row r="51" spans="2:12" ht="11.25">
      <c r="B51" s="16"/>
      <c r="L51" s="16"/>
    </row>
    <row r="52" spans="2:12" ht="11.25">
      <c r="B52" s="16"/>
      <c r="L52" s="16"/>
    </row>
    <row r="53" spans="2:12" ht="11.25">
      <c r="B53" s="16"/>
      <c r="L53" s="16"/>
    </row>
    <row r="54" spans="2:12" ht="11.25">
      <c r="B54" s="16"/>
      <c r="L54" s="16"/>
    </row>
    <row r="55" spans="2:12" ht="11.25">
      <c r="B55" s="16"/>
      <c r="L55" s="16"/>
    </row>
    <row r="56" spans="2:12" ht="11.25">
      <c r="B56" s="16"/>
      <c r="L56" s="16"/>
    </row>
    <row r="57" spans="2:12" ht="11.25">
      <c r="B57" s="16"/>
      <c r="L57" s="16"/>
    </row>
    <row r="58" spans="2:12" ht="11.25">
      <c r="B58" s="16"/>
      <c r="L58" s="16"/>
    </row>
    <row r="59" spans="2:12" ht="11.25">
      <c r="B59" s="16"/>
      <c r="L59" s="16"/>
    </row>
    <row r="60" spans="2:12" ht="11.25">
      <c r="B60" s="16"/>
      <c r="L60" s="16"/>
    </row>
    <row r="61" spans="2:12" s="1" customFormat="1" ht="12.75">
      <c r="B61" s="28"/>
      <c r="D61" s="39" t="s">
        <v>54</v>
      </c>
      <c r="E61" s="30"/>
      <c r="F61" s="104" t="s">
        <v>55</v>
      </c>
      <c r="G61" s="39" t="s">
        <v>54</v>
      </c>
      <c r="H61" s="30"/>
      <c r="I61" s="105"/>
      <c r="J61" s="106" t="s">
        <v>55</v>
      </c>
      <c r="K61" s="30"/>
      <c r="L61" s="28"/>
    </row>
    <row r="62" spans="2:12" ht="11.25">
      <c r="B62" s="16"/>
      <c r="L62" s="16"/>
    </row>
    <row r="63" spans="2:12" ht="11.25">
      <c r="B63" s="16"/>
      <c r="L63" s="16"/>
    </row>
    <row r="64" spans="2:12" ht="11.25">
      <c r="B64" s="16"/>
      <c r="L64" s="16"/>
    </row>
    <row r="65" spans="2:12" s="1" customFormat="1" ht="12.75">
      <c r="B65" s="28"/>
      <c r="D65" s="37" t="s">
        <v>56</v>
      </c>
      <c r="E65" s="38"/>
      <c r="F65" s="38"/>
      <c r="G65" s="37" t="s">
        <v>57</v>
      </c>
      <c r="H65" s="38"/>
      <c r="I65" s="103"/>
      <c r="J65" s="38"/>
      <c r="K65" s="38"/>
      <c r="L65" s="28"/>
    </row>
    <row r="66" spans="2:12" ht="11.25">
      <c r="B66" s="16"/>
      <c r="L66" s="16"/>
    </row>
    <row r="67" spans="2:12" ht="11.25">
      <c r="B67" s="16"/>
      <c r="L67" s="16"/>
    </row>
    <row r="68" spans="2:12" ht="11.25">
      <c r="B68" s="16"/>
      <c r="L68" s="16"/>
    </row>
    <row r="69" spans="2:12" ht="11.25">
      <c r="B69" s="16"/>
      <c r="L69" s="16"/>
    </row>
    <row r="70" spans="2:12" ht="11.25">
      <c r="B70" s="16"/>
      <c r="L70" s="16"/>
    </row>
    <row r="71" spans="2:12" ht="11.25">
      <c r="B71" s="16"/>
      <c r="L71" s="16"/>
    </row>
    <row r="72" spans="2:12" ht="11.25">
      <c r="B72" s="16"/>
      <c r="L72" s="16"/>
    </row>
    <row r="73" spans="2:12" ht="11.25">
      <c r="B73" s="16"/>
      <c r="L73" s="16"/>
    </row>
    <row r="74" spans="2:12" ht="11.25">
      <c r="B74" s="16"/>
      <c r="L74" s="16"/>
    </row>
    <row r="75" spans="2:12" ht="11.25">
      <c r="B75" s="16"/>
      <c r="L75" s="16"/>
    </row>
    <row r="76" spans="2:12" s="1" customFormat="1" ht="12.75">
      <c r="B76" s="28"/>
      <c r="D76" s="39" t="s">
        <v>54</v>
      </c>
      <c r="E76" s="30"/>
      <c r="F76" s="104" t="s">
        <v>55</v>
      </c>
      <c r="G76" s="39" t="s">
        <v>54</v>
      </c>
      <c r="H76" s="30"/>
      <c r="I76" s="105"/>
      <c r="J76" s="106" t="s">
        <v>55</v>
      </c>
      <c r="K76" s="30"/>
      <c r="L76" s="28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107"/>
      <c r="J77" s="41"/>
      <c r="K77" s="41"/>
      <c r="L77" s="28"/>
    </row>
    <row r="81" spans="2:47" s="1" customFormat="1" ht="6.95" customHeight="1">
      <c r="B81" s="42"/>
      <c r="C81" s="43"/>
      <c r="D81" s="43"/>
      <c r="E81" s="43"/>
      <c r="F81" s="43"/>
      <c r="G81" s="43"/>
      <c r="H81" s="43"/>
      <c r="I81" s="108"/>
      <c r="J81" s="43"/>
      <c r="K81" s="43"/>
      <c r="L81" s="28"/>
    </row>
    <row r="82" spans="2:47" s="1" customFormat="1" ht="24.95" customHeight="1">
      <c r="B82" s="28"/>
      <c r="C82" s="17" t="s">
        <v>98</v>
      </c>
      <c r="I82" s="87"/>
      <c r="L82" s="28"/>
    </row>
    <row r="83" spans="2:47" s="1" customFormat="1" ht="6.95" customHeight="1">
      <c r="B83" s="28"/>
      <c r="I83" s="87"/>
      <c r="L83" s="28"/>
    </row>
    <row r="84" spans="2:47" s="1" customFormat="1" ht="12" customHeight="1">
      <c r="B84" s="28"/>
      <c r="C84" s="23" t="s">
        <v>14</v>
      </c>
      <c r="I84" s="87"/>
      <c r="L84" s="28"/>
    </row>
    <row r="85" spans="2:47" s="1" customFormat="1" ht="16.5" customHeight="1">
      <c r="B85" s="28"/>
      <c r="E85" s="218" t="str">
        <f>E7</f>
        <v>Zateplenie skladovaco expedičnej haly v areáli Šambron</v>
      </c>
      <c r="F85" s="219"/>
      <c r="G85" s="219"/>
      <c r="H85" s="219"/>
      <c r="I85" s="87"/>
      <c r="L85" s="28"/>
    </row>
    <row r="86" spans="2:47" s="1" customFormat="1" ht="12" customHeight="1">
      <c r="B86" s="28"/>
      <c r="C86" s="23" t="s">
        <v>96</v>
      </c>
      <c r="I86" s="87"/>
      <c r="L86" s="28"/>
    </row>
    <row r="87" spans="2:47" s="1" customFormat="1" ht="16.5" customHeight="1">
      <c r="B87" s="28"/>
      <c r="E87" s="198" t="str">
        <f>E9</f>
        <v>ASR - Zateplenie skladovaco expedičnej haly</v>
      </c>
      <c r="F87" s="220"/>
      <c r="G87" s="220"/>
      <c r="H87" s="220"/>
      <c r="I87" s="87"/>
      <c r="L87" s="28"/>
    </row>
    <row r="88" spans="2:47" s="1" customFormat="1" ht="6.95" customHeight="1">
      <c r="B88" s="28"/>
      <c r="I88" s="87"/>
      <c r="L88" s="28"/>
    </row>
    <row r="89" spans="2:47" s="1" customFormat="1" ht="12" customHeight="1">
      <c r="B89" s="28"/>
      <c r="C89" s="23" t="s">
        <v>20</v>
      </c>
      <c r="F89" s="21" t="str">
        <f>F12</f>
        <v>Plaveč</v>
      </c>
      <c r="I89" s="88" t="s">
        <v>22</v>
      </c>
      <c r="J89" s="48">
        <f>IF(J12="","",J12)</f>
        <v>0</v>
      </c>
      <c r="L89" s="28"/>
    </row>
    <row r="90" spans="2:47" s="1" customFormat="1" ht="6.95" customHeight="1">
      <c r="B90" s="28"/>
      <c r="I90" s="87"/>
      <c r="L90" s="28"/>
    </row>
    <row r="91" spans="2:47" s="1" customFormat="1" ht="15.2" customHeight="1">
      <c r="B91" s="28"/>
      <c r="C91" s="23" t="s">
        <v>23</v>
      </c>
      <c r="F91" s="21" t="str">
        <f>E15</f>
        <v>AGROKARPATY, spol. s r. o. Plavnica</v>
      </c>
      <c r="I91" s="88" t="s">
        <v>31</v>
      </c>
      <c r="J91" s="26" t="str">
        <f>E21</f>
        <v>Inf. Pavel Fedorko</v>
      </c>
      <c r="L91" s="28"/>
    </row>
    <row r="92" spans="2:47" s="1" customFormat="1" ht="15.2" customHeight="1">
      <c r="B92" s="28"/>
      <c r="C92" s="23" t="s">
        <v>29</v>
      </c>
      <c r="F92" s="21" t="str">
        <f>IF(E18="","",E18)</f>
        <v>Vyplň údaj</v>
      </c>
      <c r="I92" s="88" t="s">
        <v>37</v>
      </c>
      <c r="J92" s="26" t="str">
        <f>E24</f>
        <v>Inf. Pavel Fedorko</v>
      </c>
      <c r="L92" s="28"/>
    </row>
    <row r="93" spans="2:47" s="1" customFormat="1" ht="10.35" customHeight="1">
      <c r="B93" s="28"/>
      <c r="I93" s="87"/>
      <c r="L93" s="28"/>
    </row>
    <row r="94" spans="2:47" s="1" customFormat="1" ht="29.25" customHeight="1">
      <c r="B94" s="28"/>
      <c r="C94" s="109" t="s">
        <v>99</v>
      </c>
      <c r="D94" s="96"/>
      <c r="E94" s="96"/>
      <c r="F94" s="96"/>
      <c r="G94" s="96"/>
      <c r="H94" s="96"/>
      <c r="I94" s="110"/>
      <c r="J94" s="111" t="s">
        <v>100</v>
      </c>
      <c r="K94" s="96"/>
      <c r="L94" s="28"/>
    </row>
    <row r="95" spans="2:47" s="1" customFormat="1" ht="10.35" customHeight="1">
      <c r="B95" s="28"/>
      <c r="I95" s="87"/>
      <c r="L95" s="28"/>
    </row>
    <row r="96" spans="2:47" s="1" customFormat="1" ht="22.9" customHeight="1">
      <c r="B96" s="28"/>
      <c r="C96" s="112" t="s">
        <v>101</v>
      </c>
      <c r="I96" s="87"/>
      <c r="J96" s="62">
        <f>J126</f>
        <v>0</v>
      </c>
      <c r="L96" s="28"/>
      <c r="AU96" s="13" t="s">
        <v>102</v>
      </c>
    </row>
    <row r="97" spans="2:12" s="8" customFormat="1" ht="24.95" customHeight="1">
      <c r="B97" s="113"/>
      <c r="D97" s="114" t="s">
        <v>103</v>
      </c>
      <c r="E97" s="115"/>
      <c r="F97" s="115"/>
      <c r="G97" s="115"/>
      <c r="H97" s="115"/>
      <c r="I97" s="116"/>
      <c r="J97" s="117">
        <f>J127</f>
        <v>0</v>
      </c>
      <c r="L97" s="113"/>
    </row>
    <row r="98" spans="2:12" s="9" customFormat="1" ht="19.899999999999999" customHeight="1">
      <c r="B98" s="118"/>
      <c r="D98" s="119" t="s">
        <v>104</v>
      </c>
      <c r="E98" s="120"/>
      <c r="F98" s="120"/>
      <c r="G98" s="120"/>
      <c r="H98" s="120"/>
      <c r="I98" s="121"/>
      <c r="J98" s="122">
        <f>J128</f>
        <v>0</v>
      </c>
      <c r="L98" s="118"/>
    </row>
    <row r="99" spans="2:12" s="9" customFormat="1" ht="19.899999999999999" customHeight="1">
      <c r="B99" s="118"/>
      <c r="D99" s="119" t="s">
        <v>105</v>
      </c>
      <c r="E99" s="120"/>
      <c r="F99" s="120"/>
      <c r="G99" s="120"/>
      <c r="H99" s="120"/>
      <c r="I99" s="121"/>
      <c r="J99" s="122">
        <f>J137</f>
        <v>0</v>
      </c>
      <c r="L99" s="118"/>
    </row>
    <row r="100" spans="2:12" s="9" customFormat="1" ht="19.899999999999999" customHeight="1">
      <c r="B100" s="118"/>
      <c r="D100" s="119" t="s">
        <v>106</v>
      </c>
      <c r="E100" s="120"/>
      <c r="F100" s="120"/>
      <c r="G100" s="120"/>
      <c r="H100" s="120"/>
      <c r="I100" s="121"/>
      <c r="J100" s="122">
        <f>J153</f>
        <v>0</v>
      </c>
      <c r="L100" s="118"/>
    </row>
    <row r="101" spans="2:12" s="8" customFormat="1" ht="24.95" customHeight="1">
      <c r="B101" s="113"/>
      <c r="D101" s="114" t="s">
        <v>107</v>
      </c>
      <c r="E101" s="115"/>
      <c r="F101" s="115"/>
      <c r="G101" s="115"/>
      <c r="H101" s="115"/>
      <c r="I101" s="116"/>
      <c r="J101" s="117">
        <f>J156</f>
        <v>0</v>
      </c>
      <c r="L101" s="113"/>
    </row>
    <row r="102" spans="2:12" s="9" customFormat="1" ht="19.899999999999999" customHeight="1">
      <c r="B102" s="118"/>
      <c r="D102" s="119" t="s">
        <v>108</v>
      </c>
      <c r="E102" s="120"/>
      <c r="F102" s="120"/>
      <c r="G102" s="120"/>
      <c r="H102" s="120"/>
      <c r="I102" s="121"/>
      <c r="J102" s="122">
        <f>J157</f>
        <v>0</v>
      </c>
      <c r="L102" s="118"/>
    </row>
    <row r="103" spans="2:12" s="9" customFormat="1" ht="19.899999999999999" customHeight="1">
      <c r="B103" s="118"/>
      <c r="D103" s="119" t="s">
        <v>109</v>
      </c>
      <c r="E103" s="120"/>
      <c r="F103" s="120"/>
      <c r="G103" s="120"/>
      <c r="H103" s="120"/>
      <c r="I103" s="121"/>
      <c r="J103" s="122">
        <f>J160</f>
        <v>0</v>
      </c>
      <c r="L103" s="118"/>
    </row>
    <row r="104" spans="2:12" s="9" customFormat="1" ht="19.899999999999999" customHeight="1">
      <c r="B104" s="118"/>
      <c r="D104" s="119" t="s">
        <v>110</v>
      </c>
      <c r="E104" s="120"/>
      <c r="F104" s="120"/>
      <c r="G104" s="120"/>
      <c r="H104" s="120"/>
      <c r="I104" s="121"/>
      <c r="J104" s="122">
        <f>J163</f>
        <v>0</v>
      </c>
      <c r="L104" s="118"/>
    </row>
    <row r="105" spans="2:12" s="9" customFormat="1" ht="19.899999999999999" customHeight="1">
      <c r="B105" s="118"/>
      <c r="D105" s="119" t="s">
        <v>111</v>
      </c>
      <c r="E105" s="120"/>
      <c r="F105" s="120"/>
      <c r="G105" s="120"/>
      <c r="H105" s="120"/>
      <c r="I105" s="121"/>
      <c r="J105" s="122">
        <f>J166</f>
        <v>0</v>
      </c>
      <c r="L105" s="118"/>
    </row>
    <row r="106" spans="2:12" s="8" customFormat="1" ht="21.75" customHeight="1">
      <c r="B106" s="113"/>
      <c r="D106" s="123" t="s">
        <v>112</v>
      </c>
      <c r="I106" s="124"/>
      <c r="J106" s="125">
        <f>J172</f>
        <v>0</v>
      </c>
      <c r="L106" s="113"/>
    </row>
    <row r="107" spans="2:12" s="1" customFormat="1" ht="21.75" customHeight="1">
      <c r="B107" s="28"/>
      <c r="I107" s="87"/>
      <c r="L107" s="28"/>
    </row>
    <row r="108" spans="2:12" s="1" customFormat="1" ht="6.95" customHeight="1">
      <c r="B108" s="40"/>
      <c r="C108" s="41"/>
      <c r="D108" s="41"/>
      <c r="E108" s="41"/>
      <c r="F108" s="41"/>
      <c r="G108" s="41"/>
      <c r="H108" s="41"/>
      <c r="I108" s="107"/>
      <c r="J108" s="41"/>
      <c r="K108" s="41"/>
      <c r="L108" s="28"/>
    </row>
    <row r="112" spans="2:12" s="1" customFormat="1" ht="6.95" customHeight="1">
      <c r="B112" s="42"/>
      <c r="C112" s="43"/>
      <c r="D112" s="43"/>
      <c r="E112" s="43"/>
      <c r="F112" s="43"/>
      <c r="G112" s="43"/>
      <c r="H112" s="43"/>
      <c r="I112" s="108"/>
      <c r="J112" s="43"/>
      <c r="K112" s="43"/>
      <c r="L112" s="28"/>
    </row>
    <row r="113" spans="2:63" s="1" customFormat="1" ht="24.95" customHeight="1">
      <c r="B113" s="28"/>
      <c r="C113" s="17" t="s">
        <v>113</v>
      </c>
      <c r="I113" s="87"/>
      <c r="L113" s="28"/>
    </row>
    <row r="114" spans="2:63" s="1" customFormat="1" ht="6.95" customHeight="1">
      <c r="B114" s="28"/>
      <c r="I114" s="87"/>
      <c r="L114" s="28"/>
    </row>
    <row r="115" spans="2:63" s="1" customFormat="1" ht="12" customHeight="1">
      <c r="B115" s="28"/>
      <c r="C115" s="23" t="s">
        <v>14</v>
      </c>
      <c r="I115" s="87"/>
      <c r="L115" s="28"/>
    </row>
    <row r="116" spans="2:63" s="1" customFormat="1" ht="16.5" customHeight="1">
      <c r="B116" s="28"/>
      <c r="E116" s="218" t="str">
        <f>E7</f>
        <v>Zateplenie skladovaco expedičnej haly v areáli Šambron</v>
      </c>
      <c r="F116" s="219"/>
      <c r="G116" s="219"/>
      <c r="H116" s="219"/>
      <c r="I116" s="87"/>
      <c r="L116" s="28"/>
    </row>
    <row r="117" spans="2:63" s="1" customFormat="1" ht="12" customHeight="1">
      <c r="B117" s="28"/>
      <c r="C117" s="23" t="s">
        <v>96</v>
      </c>
      <c r="I117" s="87"/>
      <c r="L117" s="28"/>
    </row>
    <row r="118" spans="2:63" s="1" customFormat="1" ht="16.5" customHeight="1">
      <c r="B118" s="28"/>
      <c r="E118" s="198" t="str">
        <f>E9</f>
        <v>ASR - Zateplenie skladovaco expedičnej haly</v>
      </c>
      <c r="F118" s="220"/>
      <c r="G118" s="220"/>
      <c r="H118" s="220"/>
      <c r="I118" s="87"/>
      <c r="L118" s="28"/>
    </row>
    <row r="119" spans="2:63" s="1" customFormat="1" ht="6.95" customHeight="1">
      <c r="B119" s="28"/>
      <c r="I119" s="87"/>
      <c r="L119" s="28"/>
    </row>
    <row r="120" spans="2:63" s="1" customFormat="1" ht="12" customHeight="1">
      <c r="B120" s="28"/>
      <c r="C120" s="23" t="s">
        <v>20</v>
      </c>
      <c r="F120" s="21" t="str">
        <f>F12</f>
        <v>Plaveč</v>
      </c>
      <c r="I120" s="88" t="s">
        <v>22</v>
      </c>
      <c r="J120" s="48">
        <f>IF(J12="","",J12)</f>
        <v>0</v>
      </c>
      <c r="L120" s="28"/>
    </row>
    <row r="121" spans="2:63" s="1" customFormat="1" ht="6.95" customHeight="1">
      <c r="B121" s="28"/>
      <c r="I121" s="87"/>
      <c r="L121" s="28"/>
    </row>
    <row r="122" spans="2:63" s="1" customFormat="1" ht="15.2" customHeight="1">
      <c r="B122" s="28"/>
      <c r="C122" s="23" t="s">
        <v>23</v>
      </c>
      <c r="F122" s="21" t="str">
        <f>E15</f>
        <v>AGROKARPATY, spol. s r. o. Plavnica</v>
      </c>
      <c r="I122" s="88" t="s">
        <v>31</v>
      </c>
      <c r="J122" s="26" t="str">
        <f>E21</f>
        <v>Inf. Pavel Fedorko</v>
      </c>
      <c r="L122" s="28"/>
    </row>
    <row r="123" spans="2:63" s="1" customFormat="1" ht="15.2" customHeight="1">
      <c r="B123" s="28"/>
      <c r="C123" s="23" t="s">
        <v>29</v>
      </c>
      <c r="F123" s="21" t="str">
        <f>IF(E18="","",E18)</f>
        <v>Vyplň údaj</v>
      </c>
      <c r="I123" s="88" t="s">
        <v>37</v>
      </c>
      <c r="J123" s="26" t="str">
        <f>E24</f>
        <v>Inf. Pavel Fedorko</v>
      </c>
      <c r="L123" s="28"/>
    </row>
    <row r="124" spans="2:63" s="1" customFormat="1" ht="10.35" customHeight="1">
      <c r="B124" s="28"/>
      <c r="I124" s="87"/>
      <c r="L124" s="28"/>
    </row>
    <row r="125" spans="2:63" s="10" customFormat="1" ht="29.25" customHeight="1">
      <c r="B125" s="126"/>
      <c r="C125" s="127" t="s">
        <v>114</v>
      </c>
      <c r="D125" s="128" t="s">
        <v>64</v>
      </c>
      <c r="E125" s="128" t="s">
        <v>60</v>
      </c>
      <c r="F125" s="128" t="s">
        <v>61</v>
      </c>
      <c r="G125" s="128" t="s">
        <v>115</v>
      </c>
      <c r="H125" s="128" t="s">
        <v>116</v>
      </c>
      <c r="I125" s="129" t="s">
        <v>117</v>
      </c>
      <c r="J125" s="130" t="s">
        <v>100</v>
      </c>
      <c r="K125" s="131" t="s">
        <v>118</v>
      </c>
      <c r="L125" s="126"/>
      <c r="M125" s="55" t="s">
        <v>1</v>
      </c>
      <c r="N125" s="56" t="s">
        <v>43</v>
      </c>
      <c r="O125" s="56" t="s">
        <v>119</v>
      </c>
      <c r="P125" s="56" t="s">
        <v>120</v>
      </c>
      <c r="Q125" s="56" t="s">
        <v>121</v>
      </c>
      <c r="R125" s="56" t="s">
        <v>122</v>
      </c>
      <c r="S125" s="56" t="s">
        <v>123</v>
      </c>
      <c r="T125" s="56" t="s">
        <v>124</v>
      </c>
      <c r="U125" s="57" t="s">
        <v>125</v>
      </c>
    </row>
    <row r="126" spans="2:63" s="1" customFormat="1" ht="22.9" customHeight="1">
      <c r="B126" s="28"/>
      <c r="C126" s="60" t="s">
        <v>101</v>
      </c>
      <c r="I126" s="87"/>
      <c r="J126" s="132">
        <f>BK126</f>
        <v>0</v>
      </c>
      <c r="L126" s="28"/>
      <c r="M126" s="58"/>
      <c r="N126" s="49"/>
      <c r="O126" s="49"/>
      <c r="P126" s="133">
        <f>P127+P156+P172</f>
        <v>0</v>
      </c>
      <c r="Q126" s="49"/>
      <c r="R126" s="133">
        <f>R127+R156+R172</f>
        <v>91.303192370600016</v>
      </c>
      <c r="S126" s="49"/>
      <c r="T126" s="133">
        <f>T127+T156+T172</f>
        <v>1.8583215000000002</v>
      </c>
      <c r="U126" s="50"/>
      <c r="AT126" s="13" t="s">
        <v>78</v>
      </c>
      <c r="AU126" s="13" t="s">
        <v>102</v>
      </c>
      <c r="BK126" s="134">
        <f>BK127+BK156+BK172</f>
        <v>0</v>
      </c>
    </row>
    <row r="127" spans="2:63" s="11" customFormat="1" ht="25.9" customHeight="1">
      <c r="B127" s="135"/>
      <c r="D127" s="136" t="s">
        <v>78</v>
      </c>
      <c r="E127" s="137" t="s">
        <v>126</v>
      </c>
      <c r="F127" s="137" t="s">
        <v>127</v>
      </c>
      <c r="I127" s="138"/>
      <c r="J127" s="125">
        <f>BK127</f>
        <v>0</v>
      </c>
      <c r="L127" s="135"/>
      <c r="M127" s="139"/>
      <c r="P127" s="140">
        <f>P128+P137+P153</f>
        <v>0</v>
      </c>
      <c r="R127" s="140">
        <f>R128+R137+R153</f>
        <v>86.011185270600009</v>
      </c>
      <c r="T127" s="140">
        <f>T128+T137+T153</f>
        <v>1.8420000000000001</v>
      </c>
      <c r="U127" s="141"/>
      <c r="AR127" s="136" t="s">
        <v>87</v>
      </c>
      <c r="AT127" s="142" t="s">
        <v>78</v>
      </c>
      <c r="AU127" s="142" t="s">
        <v>79</v>
      </c>
      <c r="AY127" s="136" t="s">
        <v>128</v>
      </c>
      <c r="BK127" s="143">
        <f>BK128+BK137+BK153</f>
        <v>0</v>
      </c>
    </row>
    <row r="128" spans="2:63" s="11" customFormat="1" ht="22.9" customHeight="1">
      <c r="B128" s="135"/>
      <c r="D128" s="136" t="s">
        <v>78</v>
      </c>
      <c r="E128" s="144" t="s">
        <v>129</v>
      </c>
      <c r="F128" s="144" t="s">
        <v>130</v>
      </c>
      <c r="I128" s="138"/>
      <c r="J128" s="145">
        <f>BK128</f>
        <v>0</v>
      </c>
      <c r="L128" s="135"/>
      <c r="M128" s="139"/>
      <c r="P128" s="140">
        <f>SUM(P129:P136)</f>
        <v>0</v>
      </c>
      <c r="R128" s="140">
        <f>SUM(R129:R136)</f>
        <v>24.2934327</v>
      </c>
      <c r="T128" s="140">
        <f>SUM(T129:T136)</f>
        <v>0</v>
      </c>
      <c r="U128" s="141"/>
      <c r="AR128" s="136" t="s">
        <v>87</v>
      </c>
      <c r="AT128" s="142" t="s">
        <v>78</v>
      </c>
      <c r="AU128" s="142" t="s">
        <v>87</v>
      </c>
      <c r="AY128" s="136" t="s">
        <v>128</v>
      </c>
      <c r="BK128" s="143">
        <f>SUM(BK129:BK136)</f>
        <v>0</v>
      </c>
    </row>
    <row r="129" spans="2:65" s="1" customFormat="1" ht="36" customHeight="1">
      <c r="B129" s="28"/>
      <c r="C129" s="146" t="s">
        <v>131</v>
      </c>
      <c r="D129" s="146" t="s">
        <v>132</v>
      </c>
      <c r="E129" s="147" t="s">
        <v>133</v>
      </c>
      <c r="F129" s="148" t="s">
        <v>134</v>
      </c>
      <c r="G129" s="149" t="s">
        <v>135</v>
      </c>
      <c r="H129" s="150">
        <v>480.64</v>
      </c>
      <c r="I129" s="150"/>
      <c r="J129" s="151">
        <f t="shared" ref="J129:J136" si="0">ROUND(I129*H129,3)</f>
        <v>0</v>
      </c>
      <c r="K129" s="148" t="s">
        <v>136</v>
      </c>
      <c r="L129" s="28"/>
      <c r="M129" s="152" t="s">
        <v>1</v>
      </c>
      <c r="N129" s="153" t="s">
        <v>45</v>
      </c>
      <c r="P129" s="154">
        <f t="shared" ref="P129:P136" si="1">O129*H129</f>
        <v>0</v>
      </c>
      <c r="Q129" s="154">
        <v>3.3E-3</v>
      </c>
      <c r="R129" s="154">
        <f t="shared" ref="R129:R136" si="2">Q129*H129</f>
        <v>1.586112</v>
      </c>
      <c r="S129" s="154">
        <v>0</v>
      </c>
      <c r="T129" s="154">
        <f t="shared" ref="T129:T136" si="3">S129*H129</f>
        <v>0</v>
      </c>
      <c r="U129" s="155" t="s">
        <v>1</v>
      </c>
      <c r="AR129" s="156" t="s">
        <v>137</v>
      </c>
      <c r="AT129" s="156" t="s">
        <v>132</v>
      </c>
      <c r="AU129" s="156" t="s">
        <v>138</v>
      </c>
      <c r="AY129" s="13" t="s">
        <v>128</v>
      </c>
      <c r="BE129" s="157">
        <f t="shared" ref="BE129:BE136" si="4">IF(N129="základná",J129,0)</f>
        <v>0</v>
      </c>
      <c r="BF129" s="157">
        <f t="shared" ref="BF129:BF136" si="5">IF(N129="znížená",J129,0)</f>
        <v>0</v>
      </c>
      <c r="BG129" s="157">
        <f t="shared" ref="BG129:BG136" si="6">IF(N129="zákl. prenesená",J129,0)</f>
        <v>0</v>
      </c>
      <c r="BH129" s="157">
        <f t="shared" ref="BH129:BH136" si="7">IF(N129="zníž. prenesená",J129,0)</f>
        <v>0</v>
      </c>
      <c r="BI129" s="157">
        <f t="shared" ref="BI129:BI136" si="8">IF(N129="nulová",J129,0)</f>
        <v>0</v>
      </c>
      <c r="BJ129" s="13" t="s">
        <v>138</v>
      </c>
      <c r="BK129" s="158">
        <f t="shared" ref="BK129:BK136" si="9">ROUND(I129*H129,3)</f>
        <v>0</v>
      </c>
      <c r="BL129" s="13" t="s">
        <v>137</v>
      </c>
      <c r="BM129" s="156" t="s">
        <v>139</v>
      </c>
    </row>
    <row r="130" spans="2:65" s="1" customFormat="1" ht="36" customHeight="1">
      <c r="B130" s="28"/>
      <c r="C130" s="146" t="s">
        <v>137</v>
      </c>
      <c r="D130" s="146" t="s">
        <v>132</v>
      </c>
      <c r="E130" s="147" t="s">
        <v>140</v>
      </c>
      <c r="F130" s="148" t="s">
        <v>141</v>
      </c>
      <c r="G130" s="149" t="s">
        <v>135</v>
      </c>
      <c r="H130" s="150">
        <v>154.83000000000001</v>
      </c>
      <c r="I130" s="150"/>
      <c r="J130" s="151">
        <f t="shared" si="0"/>
        <v>0</v>
      </c>
      <c r="K130" s="148" t="s">
        <v>136</v>
      </c>
      <c r="L130" s="28"/>
      <c r="M130" s="152" t="s">
        <v>1</v>
      </c>
      <c r="N130" s="153" t="s">
        <v>45</v>
      </c>
      <c r="P130" s="154">
        <f t="shared" si="1"/>
        <v>0</v>
      </c>
      <c r="Q130" s="154">
        <v>5.8999999999999999E-3</v>
      </c>
      <c r="R130" s="154">
        <f t="shared" si="2"/>
        <v>0.913497</v>
      </c>
      <c r="S130" s="154">
        <v>0</v>
      </c>
      <c r="T130" s="154">
        <f t="shared" si="3"/>
        <v>0</v>
      </c>
      <c r="U130" s="155" t="s">
        <v>1</v>
      </c>
      <c r="AR130" s="156" t="s">
        <v>137</v>
      </c>
      <c r="AT130" s="156" t="s">
        <v>132</v>
      </c>
      <c r="AU130" s="156" t="s">
        <v>138</v>
      </c>
      <c r="AY130" s="13" t="s">
        <v>128</v>
      </c>
      <c r="BE130" s="157">
        <f t="shared" si="4"/>
        <v>0</v>
      </c>
      <c r="BF130" s="157">
        <f t="shared" si="5"/>
        <v>0</v>
      </c>
      <c r="BG130" s="157">
        <f t="shared" si="6"/>
        <v>0</v>
      </c>
      <c r="BH130" s="157">
        <f t="shared" si="7"/>
        <v>0</v>
      </c>
      <c r="BI130" s="157">
        <f t="shared" si="8"/>
        <v>0</v>
      </c>
      <c r="BJ130" s="13" t="s">
        <v>138</v>
      </c>
      <c r="BK130" s="158">
        <f t="shared" si="9"/>
        <v>0</v>
      </c>
      <c r="BL130" s="13" t="s">
        <v>137</v>
      </c>
      <c r="BM130" s="156" t="s">
        <v>142</v>
      </c>
    </row>
    <row r="131" spans="2:65" s="1" customFormat="1" ht="24" customHeight="1">
      <c r="B131" s="28"/>
      <c r="C131" s="146" t="s">
        <v>143</v>
      </c>
      <c r="D131" s="146" t="s">
        <v>132</v>
      </c>
      <c r="E131" s="147" t="s">
        <v>144</v>
      </c>
      <c r="F131" s="148" t="s">
        <v>145</v>
      </c>
      <c r="G131" s="149" t="s">
        <v>135</v>
      </c>
      <c r="H131" s="150">
        <v>635.5</v>
      </c>
      <c r="I131" s="150"/>
      <c r="J131" s="151">
        <f t="shared" si="0"/>
        <v>0</v>
      </c>
      <c r="K131" s="148" t="s">
        <v>146</v>
      </c>
      <c r="L131" s="28"/>
      <c r="M131" s="152" t="s">
        <v>1</v>
      </c>
      <c r="N131" s="153" t="s">
        <v>45</v>
      </c>
      <c r="P131" s="154">
        <f t="shared" si="1"/>
        <v>0</v>
      </c>
      <c r="Q131" s="154">
        <v>5.2999999999999998E-4</v>
      </c>
      <c r="R131" s="154">
        <f t="shared" si="2"/>
        <v>0.33681499999999998</v>
      </c>
      <c r="S131" s="154">
        <v>0</v>
      </c>
      <c r="T131" s="154">
        <f t="shared" si="3"/>
        <v>0</v>
      </c>
      <c r="U131" s="155" t="s">
        <v>1</v>
      </c>
      <c r="AR131" s="156" t="s">
        <v>137</v>
      </c>
      <c r="AT131" s="156" t="s">
        <v>132</v>
      </c>
      <c r="AU131" s="156" t="s">
        <v>138</v>
      </c>
      <c r="AY131" s="13" t="s">
        <v>128</v>
      </c>
      <c r="BE131" s="157">
        <f t="shared" si="4"/>
        <v>0</v>
      </c>
      <c r="BF131" s="157">
        <f t="shared" si="5"/>
        <v>0</v>
      </c>
      <c r="BG131" s="157">
        <f t="shared" si="6"/>
        <v>0</v>
      </c>
      <c r="BH131" s="157">
        <f t="shared" si="7"/>
        <v>0</v>
      </c>
      <c r="BI131" s="157">
        <f t="shared" si="8"/>
        <v>0</v>
      </c>
      <c r="BJ131" s="13" t="s">
        <v>138</v>
      </c>
      <c r="BK131" s="158">
        <f t="shared" si="9"/>
        <v>0</v>
      </c>
      <c r="BL131" s="13" t="s">
        <v>137</v>
      </c>
      <c r="BM131" s="156" t="s">
        <v>147</v>
      </c>
    </row>
    <row r="132" spans="2:65" s="1" customFormat="1" ht="16.5" customHeight="1">
      <c r="B132" s="28"/>
      <c r="C132" s="146" t="s">
        <v>129</v>
      </c>
      <c r="D132" s="146" t="s">
        <v>132</v>
      </c>
      <c r="E132" s="147" t="s">
        <v>148</v>
      </c>
      <c r="F132" s="148" t="s">
        <v>149</v>
      </c>
      <c r="G132" s="149" t="s">
        <v>135</v>
      </c>
      <c r="H132" s="150">
        <v>233.92</v>
      </c>
      <c r="I132" s="150"/>
      <c r="J132" s="151">
        <f t="shared" si="0"/>
        <v>0</v>
      </c>
      <c r="K132" s="148" t="s">
        <v>150</v>
      </c>
      <c r="L132" s="28"/>
      <c r="M132" s="152" t="s">
        <v>1</v>
      </c>
      <c r="N132" s="153" t="s">
        <v>45</v>
      </c>
      <c r="P132" s="154">
        <f t="shared" si="1"/>
        <v>0</v>
      </c>
      <c r="Q132" s="154">
        <v>5.11E-3</v>
      </c>
      <c r="R132" s="154">
        <f t="shared" si="2"/>
        <v>1.1953311999999998</v>
      </c>
      <c r="S132" s="154">
        <v>0</v>
      </c>
      <c r="T132" s="154">
        <f t="shared" si="3"/>
        <v>0</v>
      </c>
      <c r="U132" s="155" t="s">
        <v>1</v>
      </c>
      <c r="AR132" s="156" t="s">
        <v>137</v>
      </c>
      <c r="AT132" s="156" t="s">
        <v>132</v>
      </c>
      <c r="AU132" s="156" t="s">
        <v>138</v>
      </c>
      <c r="AY132" s="13" t="s">
        <v>128</v>
      </c>
      <c r="BE132" s="157">
        <f t="shared" si="4"/>
        <v>0</v>
      </c>
      <c r="BF132" s="157">
        <f t="shared" si="5"/>
        <v>0</v>
      </c>
      <c r="BG132" s="157">
        <f t="shared" si="6"/>
        <v>0</v>
      </c>
      <c r="BH132" s="157">
        <f t="shared" si="7"/>
        <v>0</v>
      </c>
      <c r="BI132" s="157">
        <f t="shared" si="8"/>
        <v>0</v>
      </c>
      <c r="BJ132" s="13" t="s">
        <v>138</v>
      </c>
      <c r="BK132" s="158">
        <f t="shared" si="9"/>
        <v>0</v>
      </c>
      <c r="BL132" s="13" t="s">
        <v>137</v>
      </c>
      <c r="BM132" s="156" t="s">
        <v>151</v>
      </c>
    </row>
    <row r="133" spans="2:65" s="1" customFormat="1" ht="16.5" customHeight="1">
      <c r="B133" s="28"/>
      <c r="C133" s="159" t="s">
        <v>152</v>
      </c>
      <c r="D133" s="159" t="s">
        <v>153</v>
      </c>
      <c r="E133" s="160" t="s">
        <v>154</v>
      </c>
      <c r="F133" s="161" t="s">
        <v>155</v>
      </c>
      <c r="G133" s="162" t="s">
        <v>156</v>
      </c>
      <c r="H133" s="163">
        <v>3813</v>
      </c>
      <c r="I133" s="163"/>
      <c r="J133" s="164">
        <f t="shared" si="0"/>
        <v>0</v>
      </c>
      <c r="K133" s="161" t="s">
        <v>146</v>
      </c>
      <c r="L133" s="165"/>
      <c r="M133" s="166" t="s">
        <v>1</v>
      </c>
      <c r="N133" s="167" t="s">
        <v>45</v>
      </c>
      <c r="P133" s="154">
        <f t="shared" si="1"/>
        <v>0</v>
      </c>
      <c r="Q133" s="154">
        <v>1.0000000000000001E-5</v>
      </c>
      <c r="R133" s="154">
        <f t="shared" si="2"/>
        <v>3.8130000000000004E-2</v>
      </c>
      <c r="S133" s="154">
        <v>0</v>
      </c>
      <c r="T133" s="154">
        <f t="shared" si="3"/>
        <v>0</v>
      </c>
      <c r="U133" s="155" t="s">
        <v>1</v>
      </c>
      <c r="AR133" s="156" t="s">
        <v>152</v>
      </c>
      <c r="AT133" s="156" t="s">
        <v>153</v>
      </c>
      <c r="AU133" s="156" t="s">
        <v>138</v>
      </c>
      <c r="AY133" s="13" t="s">
        <v>128</v>
      </c>
      <c r="BE133" s="157">
        <f t="shared" si="4"/>
        <v>0</v>
      </c>
      <c r="BF133" s="157">
        <f t="shared" si="5"/>
        <v>0</v>
      </c>
      <c r="BG133" s="157">
        <f t="shared" si="6"/>
        <v>0</v>
      </c>
      <c r="BH133" s="157">
        <f t="shared" si="7"/>
        <v>0</v>
      </c>
      <c r="BI133" s="157">
        <f t="shared" si="8"/>
        <v>0</v>
      </c>
      <c r="BJ133" s="13" t="s">
        <v>138</v>
      </c>
      <c r="BK133" s="158">
        <f t="shared" si="9"/>
        <v>0</v>
      </c>
      <c r="BL133" s="13" t="s">
        <v>137</v>
      </c>
      <c r="BM133" s="156" t="s">
        <v>157</v>
      </c>
    </row>
    <row r="134" spans="2:65" s="1" customFormat="1" ht="36" customHeight="1">
      <c r="B134" s="28"/>
      <c r="C134" s="146" t="s">
        <v>158</v>
      </c>
      <c r="D134" s="146" t="s">
        <v>132</v>
      </c>
      <c r="E134" s="147" t="s">
        <v>159</v>
      </c>
      <c r="F134" s="148" t="s">
        <v>160</v>
      </c>
      <c r="G134" s="149" t="s">
        <v>135</v>
      </c>
      <c r="H134" s="150">
        <v>153.83000000000001</v>
      </c>
      <c r="I134" s="150"/>
      <c r="J134" s="151">
        <f t="shared" si="0"/>
        <v>0</v>
      </c>
      <c r="K134" s="148" t="s">
        <v>136</v>
      </c>
      <c r="L134" s="28"/>
      <c r="M134" s="152" t="s">
        <v>1</v>
      </c>
      <c r="N134" s="153" t="s">
        <v>45</v>
      </c>
      <c r="P134" s="154">
        <f t="shared" si="1"/>
        <v>0</v>
      </c>
      <c r="Q134" s="154">
        <v>1.2409999999999999E-2</v>
      </c>
      <c r="R134" s="154">
        <f t="shared" si="2"/>
        <v>1.9090303</v>
      </c>
      <c r="S134" s="154">
        <v>0</v>
      </c>
      <c r="T134" s="154">
        <f t="shared" si="3"/>
        <v>0</v>
      </c>
      <c r="U134" s="155" t="s">
        <v>1</v>
      </c>
      <c r="AR134" s="156" t="s">
        <v>137</v>
      </c>
      <c r="AT134" s="156" t="s">
        <v>132</v>
      </c>
      <c r="AU134" s="156" t="s">
        <v>138</v>
      </c>
      <c r="AY134" s="13" t="s">
        <v>128</v>
      </c>
      <c r="BE134" s="157">
        <f t="shared" si="4"/>
        <v>0</v>
      </c>
      <c r="BF134" s="157">
        <f t="shared" si="5"/>
        <v>0</v>
      </c>
      <c r="BG134" s="157">
        <f t="shared" si="6"/>
        <v>0</v>
      </c>
      <c r="BH134" s="157">
        <f t="shared" si="7"/>
        <v>0</v>
      </c>
      <c r="BI134" s="157">
        <f t="shared" si="8"/>
        <v>0</v>
      </c>
      <c r="BJ134" s="13" t="s">
        <v>138</v>
      </c>
      <c r="BK134" s="158">
        <f t="shared" si="9"/>
        <v>0</v>
      </c>
      <c r="BL134" s="13" t="s">
        <v>137</v>
      </c>
      <c r="BM134" s="156" t="s">
        <v>161</v>
      </c>
    </row>
    <row r="135" spans="2:65" s="1" customFormat="1" ht="24" customHeight="1">
      <c r="B135" s="28"/>
      <c r="C135" s="146" t="s">
        <v>162</v>
      </c>
      <c r="D135" s="146" t="s">
        <v>132</v>
      </c>
      <c r="E135" s="147" t="s">
        <v>163</v>
      </c>
      <c r="F135" s="148" t="s">
        <v>164</v>
      </c>
      <c r="G135" s="149" t="s">
        <v>135</v>
      </c>
      <c r="H135" s="150">
        <v>480.64</v>
      </c>
      <c r="I135" s="150"/>
      <c r="J135" s="151">
        <f t="shared" si="0"/>
        <v>0</v>
      </c>
      <c r="K135" s="148" t="s">
        <v>146</v>
      </c>
      <c r="L135" s="28"/>
      <c r="M135" s="152" t="s">
        <v>1</v>
      </c>
      <c r="N135" s="153" t="s">
        <v>45</v>
      </c>
      <c r="P135" s="154">
        <f t="shared" si="1"/>
        <v>0</v>
      </c>
      <c r="Q135" s="154">
        <v>3.7429999999999998E-2</v>
      </c>
      <c r="R135" s="154">
        <f t="shared" si="2"/>
        <v>17.9903552</v>
      </c>
      <c r="S135" s="154">
        <v>0</v>
      </c>
      <c r="T135" s="154">
        <f t="shared" si="3"/>
        <v>0</v>
      </c>
      <c r="U135" s="155" t="s">
        <v>1</v>
      </c>
      <c r="AR135" s="156" t="s">
        <v>137</v>
      </c>
      <c r="AT135" s="156" t="s">
        <v>132</v>
      </c>
      <c r="AU135" s="156" t="s">
        <v>138</v>
      </c>
      <c r="AY135" s="13" t="s">
        <v>128</v>
      </c>
      <c r="BE135" s="157">
        <f t="shared" si="4"/>
        <v>0</v>
      </c>
      <c r="BF135" s="157">
        <f t="shared" si="5"/>
        <v>0</v>
      </c>
      <c r="BG135" s="157">
        <f t="shared" si="6"/>
        <v>0</v>
      </c>
      <c r="BH135" s="157">
        <f t="shared" si="7"/>
        <v>0</v>
      </c>
      <c r="BI135" s="157">
        <f t="shared" si="8"/>
        <v>0</v>
      </c>
      <c r="BJ135" s="13" t="s">
        <v>138</v>
      </c>
      <c r="BK135" s="158">
        <f t="shared" si="9"/>
        <v>0</v>
      </c>
      <c r="BL135" s="13" t="s">
        <v>137</v>
      </c>
      <c r="BM135" s="156" t="s">
        <v>165</v>
      </c>
    </row>
    <row r="136" spans="2:65" s="1" customFormat="1" ht="24" customHeight="1">
      <c r="B136" s="28"/>
      <c r="C136" s="146" t="s">
        <v>166</v>
      </c>
      <c r="D136" s="146" t="s">
        <v>132</v>
      </c>
      <c r="E136" s="147" t="s">
        <v>167</v>
      </c>
      <c r="F136" s="148" t="s">
        <v>168</v>
      </c>
      <c r="G136" s="149" t="s">
        <v>135</v>
      </c>
      <c r="H136" s="150">
        <v>17.399999999999999</v>
      </c>
      <c r="I136" s="150"/>
      <c r="J136" s="151">
        <f t="shared" si="0"/>
        <v>0</v>
      </c>
      <c r="K136" s="148" t="s">
        <v>146</v>
      </c>
      <c r="L136" s="28"/>
      <c r="M136" s="152" t="s">
        <v>1</v>
      </c>
      <c r="N136" s="153" t="s">
        <v>45</v>
      </c>
      <c r="P136" s="154">
        <f t="shared" si="1"/>
        <v>0</v>
      </c>
      <c r="Q136" s="154">
        <v>1.8630000000000001E-2</v>
      </c>
      <c r="R136" s="154">
        <f t="shared" si="2"/>
        <v>0.32416200000000001</v>
      </c>
      <c r="S136" s="154">
        <v>0</v>
      </c>
      <c r="T136" s="154">
        <f t="shared" si="3"/>
        <v>0</v>
      </c>
      <c r="U136" s="155" t="s">
        <v>1</v>
      </c>
      <c r="AR136" s="156" t="s">
        <v>137</v>
      </c>
      <c r="AT136" s="156" t="s">
        <v>132</v>
      </c>
      <c r="AU136" s="156" t="s">
        <v>138</v>
      </c>
      <c r="AY136" s="13" t="s">
        <v>128</v>
      </c>
      <c r="BE136" s="157">
        <f t="shared" si="4"/>
        <v>0</v>
      </c>
      <c r="BF136" s="157">
        <f t="shared" si="5"/>
        <v>0</v>
      </c>
      <c r="BG136" s="157">
        <f t="shared" si="6"/>
        <v>0</v>
      </c>
      <c r="BH136" s="157">
        <f t="shared" si="7"/>
        <v>0</v>
      </c>
      <c r="BI136" s="157">
        <f t="shared" si="8"/>
        <v>0</v>
      </c>
      <c r="BJ136" s="13" t="s">
        <v>138</v>
      </c>
      <c r="BK136" s="158">
        <f t="shared" si="9"/>
        <v>0</v>
      </c>
      <c r="BL136" s="13" t="s">
        <v>137</v>
      </c>
      <c r="BM136" s="156" t="s">
        <v>169</v>
      </c>
    </row>
    <row r="137" spans="2:65" s="11" customFormat="1" ht="22.9" customHeight="1">
      <c r="B137" s="135"/>
      <c r="D137" s="136" t="s">
        <v>78</v>
      </c>
      <c r="E137" s="144" t="s">
        <v>158</v>
      </c>
      <c r="F137" s="144" t="s">
        <v>170</v>
      </c>
      <c r="I137" s="138"/>
      <c r="J137" s="145">
        <f>BK137</f>
        <v>0</v>
      </c>
      <c r="L137" s="135"/>
      <c r="M137" s="139"/>
      <c r="P137" s="140">
        <f>SUM(P138:P152)</f>
        <v>0</v>
      </c>
      <c r="R137" s="140">
        <f>SUM(R138:R152)</f>
        <v>61.717752570600005</v>
      </c>
      <c r="T137" s="140">
        <f>SUM(T138:T152)</f>
        <v>1.8420000000000001</v>
      </c>
      <c r="U137" s="141"/>
      <c r="AR137" s="136" t="s">
        <v>87</v>
      </c>
      <c r="AT137" s="142" t="s">
        <v>78</v>
      </c>
      <c r="AU137" s="142" t="s">
        <v>87</v>
      </c>
      <c r="AY137" s="136" t="s">
        <v>128</v>
      </c>
      <c r="BK137" s="143">
        <f>SUM(BK138:BK152)</f>
        <v>0</v>
      </c>
    </row>
    <row r="138" spans="2:65" s="1" customFormat="1" ht="36" customHeight="1">
      <c r="B138" s="28"/>
      <c r="C138" s="146" t="s">
        <v>171</v>
      </c>
      <c r="D138" s="146" t="s">
        <v>132</v>
      </c>
      <c r="E138" s="147" t="s">
        <v>172</v>
      </c>
      <c r="F138" s="148" t="s">
        <v>173</v>
      </c>
      <c r="G138" s="149" t="s">
        <v>135</v>
      </c>
      <c r="H138" s="150">
        <v>538.98</v>
      </c>
      <c r="I138" s="150"/>
      <c r="J138" s="151">
        <f t="shared" ref="J138:J152" si="10">ROUND(I138*H138,3)</f>
        <v>0</v>
      </c>
      <c r="K138" s="148" t="s">
        <v>1</v>
      </c>
      <c r="L138" s="28"/>
      <c r="M138" s="152" t="s">
        <v>1</v>
      </c>
      <c r="N138" s="153" t="s">
        <v>45</v>
      </c>
      <c r="P138" s="154">
        <f t="shared" ref="P138:P152" si="11">O138*H138</f>
        <v>0</v>
      </c>
      <c r="Q138" s="154">
        <v>3.8588770000000001E-2</v>
      </c>
      <c r="R138" s="154">
        <f t="shared" ref="R138:R152" si="12">Q138*H138</f>
        <v>20.798575254600003</v>
      </c>
      <c r="S138" s="154">
        <v>0</v>
      </c>
      <c r="T138" s="154">
        <f t="shared" ref="T138:T152" si="13">S138*H138</f>
        <v>0</v>
      </c>
      <c r="U138" s="155" t="s">
        <v>1</v>
      </c>
      <c r="AR138" s="156" t="s">
        <v>137</v>
      </c>
      <c r="AT138" s="156" t="s">
        <v>132</v>
      </c>
      <c r="AU138" s="156" t="s">
        <v>138</v>
      </c>
      <c r="AY138" s="13" t="s">
        <v>128</v>
      </c>
      <c r="BE138" s="157">
        <f t="shared" ref="BE138:BE152" si="14">IF(N138="základná",J138,0)</f>
        <v>0</v>
      </c>
      <c r="BF138" s="157">
        <f t="shared" ref="BF138:BF152" si="15">IF(N138="znížená",J138,0)</f>
        <v>0</v>
      </c>
      <c r="BG138" s="157">
        <f t="shared" ref="BG138:BG152" si="16">IF(N138="zákl. prenesená",J138,0)</f>
        <v>0</v>
      </c>
      <c r="BH138" s="157">
        <f t="shared" ref="BH138:BH152" si="17">IF(N138="zníž. prenesená",J138,0)</f>
        <v>0</v>
      </c>
      <c r="BI138" s="157">
        <f t="shared" ref="BI138:BI152" si="18">IF(N138="nulová",J138,0)</f>
        <v>0</v>
      </c>
      <c r="BJ138" s="13" t="s">
        <v>138</v>
      </c>
      <c r="BK138" s="158">
        <f t="shared" ref="BK138:BK152" si="19">ROUND(I138*H138,3)</f>
        <v>0</v>
      </c>
      <c r="BL138" s="13" t="s">
        <v>137</v>
      </c>
      <c r="BM138" s="156" t="s">
        <v>174</v>
      </c>
    </row>
    <row r="139" spans="2:65" s="1" customFormat="1" ht="36" customHeight="1">
      <c r="B139" s="28"/>
      <c r="C139" s="146" t="s">
        <v>175</v>
      </c>
      <c r="D139" s="146" t="s">
        <v>132</v>
      </c>
      <c r="E139" s="147" t="s">
        <v>176</v>
      </c>
      <c r="F139" s="148" t="s">
        <v>177</v>
      </c>
      <c r="G139" s="149" t="s">
        <v>135</v>
      </c>
      <c r="H139" s="150">
        <v>538.98</v>
      </c>
      <c r="I139" s="150"/>
      <c r="J139" s="151">
        <f t="shared" si="10"/>
        <v>0</v>
      </c>
      <c r="K139" s="148" t="s">
        <v>146</v>
      </c>
      <c r="L139" s="28"/>
      <c r="M139" s="152" t="s">
        <v>1</v>
      </c>
      <c r="N139" s="153" t="s">
        <v>45</v>
      </c>
      <c r="P139" s="154">
        <f t="shared" si="11"/>
        <v>0</v>
      </c>
      <c r="Q139" s="154">
        <v>3.7920000000000002E-2</v>
      </c>
      <c r="R139" s="154">
        <f t="shared" si="12"/>
        <v>20.438121600000002</v>
      </c>
      <c r="S139" s="154">
        <v>0</v>
      </c>
      <c r="T139" s="154">
        <f t="shared" si="13"/>
        <v>0</v>
      </c>
      <c r="U139" s="155" t="s">
        <v>1</v>
      </c>
      <c r="AR139" s="156" t="s">
        <v>137</v>
      </c>
      <c r="AT139" s="156" t="s">
        <v>132</v>
      </c>
      <c r="AU139" s="156" t="s">
        <v>138</v>
      </c>
      <c r="AY139" s="13" t="s">
        <v>128</v>
      </c>
      <c r="BE139" s="157">
        <f t="shared" si="14"/>
        <v>0</v>
      </c>
      <c r="BF139" s="157">
        <f t="shared" si="15"/>
        <v>0</v>
      </c>
      <c r="BG139" s="157">
        <f t="shared" si="16"/>
        <v>0</v>
      </c>
      <c r="BH139" s="157">
        <f t="shared" si="17"/>
        <v>0</v>
      </c>
      <c r="BI139" s="157">
        <f t="shared" si="18"/>
        <v>0</v>
      </c>
      <c r="BJ139" s="13" t="s">
        <v>138</v>
      </c>
      <c r="BK139" s="158">
        <f t="shared" si="19"/>
        <v>0</v>
      </c>
      <c r="BL139" s="13" t="s">
        <v>137</v>
      </c>
      <c r="BM139" s="156" t="s">
        <v>178</v>
      </c>
    </row>
    <row r="140" spans="2:65" s="1" customFormat="1" ht="36" customHeight="1">
      <c r="B140" s="28"/>
      <c r="C140" s="146" t="s">
        <v>179</v>
      </c>
      <c r="D140" s="146" t="s">
        <v>132</v>
      </c>
      <c r="E140" s="147" t="s">
        <v>180</v>
      </c>
      <c r="F140" s="148" t="s">
        <v>181</v>
      </c>
      <c r="G140" s="149" t="s">
        <v>135</v>
      </c>
      <c r="H140" s="150">
        <v>538.98</v>
      </c>
      <c r="I140" s="150"/>
      <c r="J140" s="151">
        <f t="shared" si="10"/>
        <v>0</v>
      </c>
      <c r="K140" s="148" t="s">
        <v>1</v>
      </c>
      <c r="L140" s="28"/>
      <c r="M140" s="152" t="s">
        <v>1</v>
      </c>
      <c r="N140" s="153" t="s">
        <v>45</v>
      </c>
      <c r="P140" s="154">
        <f t="shared" si="11"/>
        <v>0</v>
      </c>
      <c r="Q140" s="154">
        <v>3.7904199999999999E-2</v>
      </c>
      <c r="R140" s="154">
        <f t="shared" si="12"/>
        <v>20.429605716000001</v>
      </c>
      <c r="S140" s="154">
        <v>0</v>
      </c>
      <c r="T140" s="154">
        <f t="shared" si="13"/>
        <v>0</v>
      </c>
      <c r="U140" s="155" t="s">
        <v>1</v>
      </c>
      <c r="AR140" s="156" t="s">
        <v>137</v>
      </c>
      <c r="AT140" s="156" t="s">
        <v>132</v>
      </c>
      <c r="AU140" s="156" t="s">
        <v>138</v>
      </c>
      <c r="AY140" s="13" t="s">
        <v>128</v>
      </c>
      <c r="BE140" s="157">
        <f t="shared" si="14"/>
        <v>0</v>
      </c>
      <c r="BF140" s="157">
        <f t="shared" si="15"/>
        <v>0</v>
      </c>
      <c r="BG140" s="157">
        <f t="shared" si="16"/>
        <v>0</v>
      </c>
      <c r="BH140" s="157">
        <f t="shared" si="17"/>
        <v>0</v>
      </c>
      <c r="BI140" s="157">
        <f t="shared" si="18"/>
        <v>0</v>
      </c>
      <c r="BJ140" s="13" t="s">
        <v>138</v>
      </c>
      <c r="BK140" s="158">
        <f t="shared" si="19"/>
        <v>0</v>
      </c>
      <c r="BL140" s="13" t="s">
        <v>137</v>
      </c>
      <c r="BM140" s="156" t="s">
        <v>182</v>
      </c>
    </row>
    <row r="141" spans="2:65" s="1" customFormat="1" ht="24" customHeight="1">
      <c r="B141" s="28"/>
      <c r="C141" s="146" t="s">
        <v>183</v>
      </c>
      <c r="D141" s="146" t="s">
        <v>132</v>
      </c>
      <c r="E141" s="147" t="s">
        <v>184</v>
      </c>
      <c r="F141" s="148" t="s">
        <v>185</v>
      </c>
      <c r="G141" s="149" t="s">
        <v>135</v>
      </c>
      <c r="H141" s="150">
        <v>598.98</v>
      </c>
      <c r="I141" s="150"/>
      <c r="J141" s="151">
        <f t="shared" si="10"/>
        <v>0</v>
      </c>
      <c r="K141" s="148" t="s">
        <v>1</v>
      </c>
      <c r="L141" s="28"/>
      <c r="M141" s="152" t="s">
        <v>1</v>
      </c>
      <c r="N141" s="153" t="s">
        <v>45</v>
      </c>
      <c r="P141" s="154">
        <f t="shared" si="11"/>
        <v>0</v>
      </c>
      <c r="Q141" s="154">
        <v>0</v>
      </c>
      <c r="R141" s="154">
        <f t="shared" si="12"/>
        <v>0</v>
      </c>
      <c r="S141" s="154">
        <v>0</v>
      </c>
      <c r="T141" s="154">
        <f t="shared" si="13"/>
        <v>0</v>
      </c>
      <c r="U141" s="155" t="s">
        <v>1</v>
      </c>
      <c r="AR141" s="156" t="s">
        <v>137</v>
      </c>
      <c r="AT141" s="156" t="s">
        <v>132</v>
      </c>
      <c r="AU141" s="156" t="s">
        <v>138</v>
      </c>
      <c r="AY141" s="13" t="s">
        <v>128</v>
      </c>
      <c r="BE141" s="157">
        <f t="shared" si="14"/>
        <v>0</v>
      </c>
      <c r="BF141" s="157">
        <f t="shared" si="15"/>
        <v>0</v>
      </c>
      <c r="BG141" s="157">
        <f t="shared" si="16"/>
        <v>0</v>
      </c>
      <c r="BH141" s="157">
        <f t="shared" si="17"/>
        <v>0</v>
      </c>
      <c r="BI141" s="157">
        <f t="shared" si="18"/>
        <v>0</v>
      </c>
      <c r="BJ141" s="13" t="s">
        <v>138</v>
      </c>
      <c r="BK141" s="158">
        <f t="shared" si="19"/>
        <v>0</v>
      </c>
      <c r="BL141" s="13" t="s">
        <v>137</v>
      </c>
      <c r="BM141" s="156" t="s">
        <v>186</v>
      </c>
    </row>
    <row r="142" spans="2:65" s="1" customFormat="1" ht="16.5" customHeight="1">
      <c r="B142" s="28"/>
      <c r="C142" s="146" t="s">
        <v>7</v>
      </c>
      <c r="D142" s="146" t="s">
        <v>132</v>
      </c>
      <c r="E142" s="147" t="s">
        <v>187</v>
      </c>
      <c r="F142" s="148" t="s">
        <v>188</v>
      </c>
      <c r="G142" s="149" t="s">
        <v>189</v>
      </c>
      <c r="H142" s="150">
        <v>80</v>
      </c>
      <c r="I142" s="150"/>
      <c r="J142" s="151">
        <f t="shared" si="10"/>
        <v>0</v>
      </c>
      <c r="K142" s="148" t="s">
        <v>146</v>
      </c>
      <c r="L142" s="28"/>
      <c r="M142" s="152" t="s">
        <v>1</v>
      </c>
      <c r="N142" s="153" t="s">
        <v>45</v>
      </c>
      <c r="P142" s="154">
        <f t="shared" si="11"/>
        <v>0</v>
      </c>
      <c r="Q142" s="154">
        <v>4.2000000000000002E-4</v>
      </c>
      <c r="R142" s="154">
        <f t="shared" si="12"/>
        <v>3.3600000000000005E-2</v>
      </c>
      <c r="S142" s="154">
        <v>0</v>
      </c>
      <c r="T142" s="154">
        <f t="shared" si="13"/>
        <v>0</v>
      </c>
      <c r="U142" s="155" t="s">
        <v>1</v>
      </c>
      <c r="AR142" s="156" t="s">
        <v>137</v>
      </c>
      <c r="AT142" s="156" t="s">
        <v>132</v>
      </c>
      <c r="AU142" s="156" t="s">
        <v>138</v>
      </c>
      <c r="AY142" s="13" t="s">
        <v>128</v>
      </c>
      <c r="BE142" s="157">
        <f t="shared" si="14"/>
        <v>0</v>
      </c>
      <c r="BF142" s="157">
        <f t="shared" si="15"/>
        <v>0</v>
      </c>
      <c r="BG142" s="157">
        <f t="shared" si="16"/>
        <v>0</v>
      </c>
      <c r="BH142" s="157">
        <f t="shared" si="17"/>
        <v>0</v>
      </c>
      <c r="BI142" s="157">
        <f t="shared" si="18"/>
        <v>0</v>
      </c>
      <c r="BJ142" s="13" t="s">
        <v>138</v>
      </c>
      <c r="BK142" s="158">
        <f t="shared" si="19"/>
        <v>0</v>
      </c>
      <c r="BL142" s="13" t="s">
        <v>137</v>
      </c>
      <c r="BM142" s="156" t="s">
        <v>190</v>
      </c>
    </row>
    <row r="143" spans="2:65" s="1" customFormat="1" ht="16.5" customHeight="1">
      <c r="B143" s="28"/>
      <c r="C143" s="146" t="s">
        <v>191</v>
      </c>
      <c r="D143" s="146" t="s">
        <v>132</v>
      </c>
      <c r="E143" s="147" t="s">
        <v>192</v>
      </c>
      <c r="F143" s="148" t="s">
        <v>193</v>
      </c>
      <c r="G143" s="149" t="s">
        <v>189</v>
      </c>
      <c r="H143" s="150">
        <v>7.5</v>
      </c>
      <c r="I143" s="150"/>
      <c r="J143" s="151">
        <f t="shared" si="10"/>
        <v>0</v>
      </c>
      <c r="K143" s="148" t="s">
        <v>146</v>
      </c>
      <c r="L143" s="28"/>
      <c r="M143" s="152" t="s">
        <v>1</v>
      </c>
      <c r="N143" s="153" t="s">
        <v>45</v>
      </c>
      <c r="P143" s="154">
        <f t="shared" si="11"/>
        <v>0</v>
      </c>
      <c r="Q143" s="154">
        <v>1E-4</v>
      </c>
      <c r="R143" s="154">
        <f t="shared" si="12"/>
        <v>7.5000000000000002E-4</v>
      </c>
      <c r="S143" s="154">
        <v>0</v>
      </c>
      <c r="T143" s="154">
        <f t="shared" si="13"/>
        <v>0</v>
      </c>
      <c r="U143" s="155" t="s">
        <v>1</v>
      </c>
      <c r="AR143" s="156" t="s">
        <v>137</v>
      </c>
      <c r="AT143" s="156" t="s">
        <v>132</v>
      </c>
      <c r="AU143" s="156" t="s">
        <v>138</v>
      </c>
      <c r="AY143" s="13" t="s">
        <v>128</v>
      </c>
      <c r="BE143" s="157">
        <f t="shared" si="14"/>
        <v>0</v>
      </c>
      <c r="BF143" s="157">
        <f t="shared" si="15"/>
        <v>0</v>
      </c>
      <c r="BG143" s="157">
        <f t="shared" si="16"/>
        <v>0</v>
      </c>
      <c r="BH143" s="157">
        <f t="shared" si="17"/>
        <v>0</v>
      </c>
      <c r="BI143" s="157">
        <f t="shared" si="18"/>
        <v>0</v>
      </c>
      <c r="BJ143" s="13" t="s">
        <v>138</v>
      </c>
      <c r="BK143" s="158">
        <f t="shared" si="19"/>
        <v>0</v>
      </c>
      <c r="BL143" s="13" t="s">
        <v>137</v>
      </c>
      <c r="BM143" s="156" t="s">
        <v>194</v>
      </c>
    </row>
    <row r="144" spans="2:65" s="1" customFormat="1" ht="24" customHeight="1">
      <c r="B144" s="28"/>
      <c r="C144" s="146" t="s">
        <v>195</v>
      </c>
      <c r="D144" s="146" t="s">
        <v>132</v>
      </c>
      <c r="E144" s="147" t="s">
        <v>196</v>
      </c>
      <c r="F144" s="148" t="s">
        <v>197</v>
      </c>
      <c r="G144" s="149" t="s">
        <v>189</v>
      </c>
      <c r="H144" s="150">
        <v>52.5</v>
      </c>
      <c r="I144" s="150"/>
      <c r="J144" s="151">
        <f t="shared" si="10"/>
        <v>0</v>
      </c>
      <c r="K144" s="148" t="s">
        <v>146</v>
      </c>
      <c r="L144" s="28"/>
      <c r="M144" s="152" t="s">
        <v>1</v>
      </c>
      <c r="N144" s="153" t="s">
        <v>45</v>
      </c>
      <c r="P144" s="154">
        <f t="shared" si="11"/>
        <v>0</v>
      </c>
      <c r="Q144" s="154">
        <v>2.7E-4</v>
      </c>
      <c r="R144" s="154">
        <f t="shared" si="12"/>
        <v>1.4175E-2</v>
      </c>
      <c r="S144" s="154">
        <v>0</v>
      </c>
      <c r="T144" s="154">
        <f t="shared" si="13"/>
        <v>0</v>
      </c>
      <c r="U144" s="155" t="s">
        <v>1</v>
      </c>
      <c r="AR144" s="156" t="s">
        <v>137</v>
      </c>
      <c r="AT144" s="156" t="s">
        <v>132</v>
      </c>
      <c r="AU144" s="156" t="s">
        <v>138</v>
      </c>
      <c r="AY144" s="13" t="s">
        <v>128</v>
      </c>
      <c r="BE144" s="157">
        <f t="shared" si="14"/>
        <v>0</v>
      </c>
      <c r="BF144" s="157">
        <f t="shared" si="15"/>
        <v>0</v>
      </c>
      <c r="BG144" s="157">
        <f t="shared" si="16"/>
        <v>0</v>
      </c>
      <c r="BH144" s="157">
        <f t="shared" si="17"/>
        <v>0</v>
      </c>
      <c r="BI144" s="157">
        <f t="shared" si="18"/>
        <v>0</v>
      </c>
      <c r="BJ144" s="13" t="s">
        <v>138</v>
      </c>
      <c r="BK144" s="158">
        <f t="shared" si="19"/>
        <v>0</v>
      </c>
      <c r="BL144" s="13" t="s">
        <v>137</v>
      </c>
      <c r="BM144" s="156" t="s">
        <v>198</v>
      </c>
    </row>
    <row r="145" spans="2:65" s="1" customFormat="1" ht="16.5" customHeight="1">
      <c r="B145" s="28"/>
      <c r="C145" s="146" t="s">
        <v>199</v>
      </c>
      <c r="D145" s="146" t="s">
        <v>132</v>
      </c>
      <c r="E145" s="147" t="s">
        <v>200</v>
      </c>
      <c r="F145" s="148" t="s">
        <v>201</v>
      </c>
      <c r="G145" s="149" t="s">
        <v>189</v>
      </c>
      <c r="H145" s="150">
        <v>97.5</v>
      </c>
      <c r="I145" s="150"/>
      <c r="J145" s="151">
        <f t="shared" si="10"/>
        <v>0</v>
      </c>
      <c r="K145" s="148" t="s">
        <v>146</v>
      </c>
      <c r="L145" s="28"/>
      <c r="M145" s="152" t="s">
        <v>1</v>
      </c>
      <c r="N145" s="153" t="s">
        <v>45</v>
      </c>
      <c r="P145" s="154">
        <f t="shared" si="11"/>
        <v>0</v>
      </c>
      <c r="Q145" s="154">
        <v>3.0000000000000001E-5</v>
      </c>
      <c r="R145" s="154">
        <f t="shared" si="12"/>
        <v>2.9250000000000001E-3</v>
      </c>
      <c r="S145" s="154">
        <v>0</v>
      </c>
      <c r="T145" s="154">
        <f t="shared" si="13"/>
        <v>0</v>
      </c>
      <c r="U145" s="155" t="s">
        <v>1</v>
      </c>
      <c r="AR145" s="156" t="s">
        <v>137</v>
      </c>
      <c r="AT145" s="156" t="s">
        <v>132</v>
      </c>
      <c r="AU145" s="156" t="s">
        <v>138</v>
      </c>
      <c r="AY145" s="13" t="s">
        <v>128</v>
      </c>
      <c r="BE145" s="157">
        <f t="shared" si="14"/>
        <v>0</v>
      </c>
      <c r="BF145" s="157">
        <f t="shared" si="15"/>
        <v>0</v>
      </c>
      <c r="BG145" s="157">
        <f t="shared" si="16"/>
        <v>0</v>
      </c>
      <c r="BH145" s="157">
        <f t="shared" si="17"/>
        <v>0</v>
      </c>
      <c r="BI145" s="157">
        <f t="shared" si="18"/>
        <v>0</v>
      </c>
      <c r="BJ145" s="13" t="s">
        <v>138</v>
      </c>
      <c r="BK145" s="158">
        <f t="shared" si="19"/>
        <v>0</v>
      </c>
      <c r="BL145" s="13" t="s">
        <v>137</v>
      </c>
      <c r="BM145" s="156" t="s">
        <v>202</v>
      </c>
    </row>
    <row r="146" spans="2:65" s="1" customFormat="1" ht="24" customHeight="1">
      <c r="B146" s="28"/>
      <c r="C146" s="146" t="s">
        <v>203</v>
      </c>
      <c r="D146" s="146" t="s">
        <v>132</v>
      </c>
      <c r="E146" s="147" t="s">
        <v>204</v>
      </c>
      <c r="F146" s="148" t="s">
        <v>205</v>
      </c>
      <c r="G146" s="149" t="s">
        <v>156</v>
      </c>
      <c r="H146" s="150">
        <v>3</v>
      </c>
      <c r="I146" s="150"/>
      <c r="J146" s="151">
        <f t="shared" si="10"/>
        <v>0</v>
      </c>
      <c r="K146" s="148" t="s">
        <v>146</v>
      </c>
      <c r="L146" s="28"/>
      <c r="M146" s="152" t="s">
        <v>1</v>
      </c>
      <c r="N146" s="153" t="s">
        <v>45</v>
      </c>
      <c r="P146" s="154">
        <f t="shared" si="11"/>
        <v>0</v>
      </c>
      <c r="Q146" s="154">
        <v>0</v>
      </c>
      <c r="R146" s="154">
        <f t="shared" si="12"/>
        <v>0</v>
      </c>
      <c r="S146" s="154">
        <v>0.08</v>
      </c>
      <c r="T146" s="154">
        <f t="shared" si="13"/>
        <v>0.24</v>
      </c>
      <c r="U146" s="155" t="s">
        <v>1</v>
      </c>
      <c r="AR146" s="156" t="s">
        <v>137</v>
      </c>
      <c r="AT146" s="156" t="s">
        <v>132</v>
      </c>
      <c r="AU146" s="156" t="s">
        <v>138</v>
      </c>
      <c r="AY146" s="13" t="s">
        <v>128</v>
      </c>
      <c r="BE146" s="157">
        <f t="shared" si="14"/>
        <v>0</v>
      </c>
      <c r="BF146" s="157">
        <f t="shared" si="15"/>
        <v>0</v>
      </c>
      <c r="BG146" s="157">
        <f t="shared" si="16"/>
        <v>0</v>
      </c>
      <c r="BH146" s="157">
        <f t="shared" si="17"/>
        <v>0</v>
      </c>
      <c r="BI146" s="157">
        <f t="shared" si="18"/>
        <v>0</v>
      </c>
      <c r="BJ146" s="13" t="s">
        <v>138</v>
      </c>
      <c r="BK146" s="158">
        <f t="shared" si="19"/>
        <v>0</v>
      </c>
      <c r="BL146" s="13" t="s">
        <v>137</v>
      </c>
      <c r="BM146" s="156" t="s">
        <v>206</v>
      </c>
    </row>
    <row r="147" spans="2:65" s="1" customFormat="1" ht="16.5" customHeight="1">
      <c r="B147" s="28"/>
      <c r="C147" s="146" t="s">
        <v>207</v>
      </c>
      <c r="D147" s="146" t="s">
        <v>132</v>
      </c>
      <c r="E147" s="147" t="s">
        <v>208</v>
      </c>
      <c r="F147" s="148" t="s">
        <v>209</v>
      </c>
      <c r="G147" s="149" t="s">
        <v>156</v>
      </c>
      <c r="H147" s="150">
        <v>3</v>
      </c>
      <c r="I147" s="150"/>
      <c r="J147" s="151">
        <f t="shared" si="10"/>
        <v>0</v>
      </c>
      <c r="K147" s="148" t="s">
        <v>146</v>
      </c>
      <c r="L147" s="28"/>
      <c r="M147" s="152" t="s">
        <v>1</v>
      </c>
      <c r="N147" s="153" t="s">
        <v>45</v>
      </c>
      <c r="P147" s="154">
        <f t="shared" si="11"/>
        <v>0</v>
      </c>
      <c r="Q147" s="154">
        <v>0</v>
      </c>
      <c r="R147" s="154">
        <f t="shared" si="12"/>
        <v>0</v>
      </c>
      <c r="S147" s="154">
        <v>6.0000000000000001E-3</v>
      </c>
      <c r="T147" s="154">
        <f t="shared" si="13"/>
        <v>1.8000000000000002E-2</v>
      </c>
      <c r="U147" s="155" t="s">
        <v>1</v>
      </c>
      <c r="AR147" s="156" t="s">
        <v>137</v>
      </c>
      <c r="AT147" s="156" t="s">
        <v>132</v>
      </c>
      <c r="AU147" s="156" t="s">
        <v>138</v>
      </c>
      <c r="AY147" s="13" t="s">
        <v>128</v>
      </c>
      <c r="BE147" s="157">
        <f t="shared" si="14"/>
        <v>0</v>
      </c>
      <c r="BF147" s="157">
        <f t="shared" si="15"/>
        <v>0</v>
      </c>
      <c r="BG147" s="157">
        <f t="shared" si="16"/>
        <v>0</v>
      </c>
      <c r="BH147" s="157">
        <f t="shared" si="17"/>
        <v>0</v>
      </c>
      <c r="BI147" s="157">
        <f t="shared" si="18"/>
        <v>0</v>
      </c>
      <c r="BJ147" s="13" t="s">
        <v>138</v>
      </c>
      <c r="BK147" s="158">
        <f t="shared" si="19"/>
        <v>0</v>
      </c>
      <c r="BL147" s="13" t="s">
        <v>137</v>
      </c>
      <c r="BM147" s="156" t="s">
        <v>210</v>
      </c>
    </row>
    <row r="148" spans="2:65" s="1" customFormat="1" ht="16.5" customHeight="1">
      <c r="B148" s="28"/>
      <c r="C148" s="146" t="s">
        <v>211</v>
      </c>
      <c r="D148" s="146" t="s">
        <v>132</v>
      </c>
      <c r="E148" s="147" t="s">
        <v>212</v>
      </c>
      <c r="F148" s="148" t="s">
        <v>213</v>
      </c>
      <c r="G148" s="149" t="s">
        <v>135</v>
      </c>
      <c r="H148" s="150">
        <v>24</v>
      </c>
      <c r="I148" s="150"/>
      <c r="J148" s="151">
        <f t="shared" si="10"/>
        <v>0</v>
      </c>
      <c r="K148" s="148" t="s">
        <v>146</v>
      </c>
      <c r="L148" s="28"/>
      <c r="M148" s="152" t="s">
        <v>1</v>
      </c>
      <c r="N148" s="153" t="s">
        <v>45</v>
      </c>
      <c r="P148" s="154">
        <f t="shared" si="11"/>
        <v>0</v>
      </c>
      <c r="Q148" s="154">
        <v>0</v>
      </c>
      <c r="R148" s="154">
        <f t="shared" si="12"/>
        <v>0</v>
      </c>
      <c r="S148" s="154">
        <v>6.6000000000000003E-2</v>
      </c>
      <c r="T148" s="154">
        <f t="shared" si="13"/>
        <v>1.5840000000000001</v>
      </c>
      <c r="U148" s="155" t="s">
        <v>1</v>
      </c>
      <c r="AR148" s="156" t="s">
        <v>137</v>
      </c>
      <c r="AT148" s="156" t="s">
        <v>132</v>
      </c>
      <c r="AU148" s="156" t="s">
        <v>138</v>
      </c>
      <c r="AY148" s="13" t="s">
        <v>128</v>
      </c>
      <c r="BE148" s="157">
        <f t="shared" si="14"/>
        <v>0</v>
      </c>
      <c r="BF148" s="157">
        <f t="shared" si="15"/>
        <v>0</v>
      </c>
      <c r="BG148" s="157">
        <f t="shared" si="16"/>
        <v>0</v>
      </c>
      <c r="BH148" s="157">
        <f t="shared" si="17"/>
        <v>0</v>
      </c>
      <c r="BI148" s="157">
        <f t="shared" si="18"/>
        <v>0</v>
      </c>
      <c r="BJ148" s="13" t="s">
        <v>138</v>
      </c>
      <c r="BK148" s="158">
        <f t="shared" si="19"/>
        <v>0</v>
      </c>
      <c r="BL148" s="13" t="s">
        <v>137</v>
      </c>
      <c r="BM148" s="156" t="s">
        <v>214</v>
      </c>
    </row>
    <row r="149" spans="2:65" s="1" customFormat="1" ht="24" customHeight="1">
      <c r="B149" s="28"/>
      <c r="C149" s="146" t="s">
        <v>215</v>
      </c>
      <c r="D149" s="146" t="s">
        <v>132</v>
      </c>
      <c r="E149" s="147" t="s">
        <v>216</v>
      </c>
      <c r="F149" s="148" t="s">
        <v>217</v>
      </c>
      <c r="G149" s="149" t="s">
        <v>218</v>
      </c>
      <c r="H149" s="150">
        <v>1.8580000000000001</v>
      </c>
      <c r="I149" s="150"/>
      <c r="J149" s="151">
        <f t="shared" si="10"/>
        <v>0</v>
      </c>
      <c r="K149" s="148" t="s">
        <v>1</v>
      </c>
      <c r="L149" s="28"/>
      <c r="M149" s="152" t="s">
        <v>1</v>
      </c>
      <c r="N149" s="153" t="s">
        <v>45</v>
      </c>
      <c r="P149" s="154">
        <f t="shared" si="11"/>
        <v>0</v>
      </c>
      <c r="Q149" s="154">
        <v>0</v>
      </c>
      <c r="R149" s="154">
        <f t="shared" si="12"/>
        <v>0</v>
      </c>
      <c r="S149" s="154">
        <v>0</v>
      </c>
      <c r="T149" s="154">
        <f t="shared" si="13"/>
        <v>0</v>
      </c>
      <c r="U149" s="155" t="s">
        <v>1</v>
      </c>
      <c r="AR149" s="156" t="s">
        <v>137</v>
      </c>
      <c r="AT149" s="156" t="s">
        <v>132</v>
      </c>
      <c r="AU149" s="156" t="s">
        <v>138</v>
      </c>
      <c r="AY149" s="13" t="s">
        <v>128</v>
      </c>
      <c r="BE149" s="157">
        <f t="shared" si="14"/>
        <v>0</v>
      </c>
      <c r="BF149" s="157">
        <f t="shared" si="15"/>
        <v>0</v>
      </c>
      <c r="BG149" s="157">
        <f t="shared" si="16"/>
        <v>0</v>
      </c>
      <c r="BH149" s="157">
        <f t="shared" si="17"/>
        <v>0</v>
      </c>
      <c r="BI149" s="157">
        <f t="shared" si="18"/>
        <v>0</v>
      </c>
      <c r="BJ149" s="13" t="s">
        <v>138</v>
      </c>
      <c r="BK149" s="158">
        <f t="shared" si="19"/>
        <v>0</v>
      </c>
      <c r="BL149" s="13" t="s">
        <v>137</v>
      </c>
      <c r="BM149" s="156" t="s">
        <v>219</v>
      </c>
    </row>
    <row r="150" spans="2:65" s="1" customFormat="1" ht="16.5" customHeight="1">
      <c r="B150" s="28"/>
      <c r="C150" s="146" t="s">
        <v>220</v>
      </c>
      <c r="D150" s="146" t="s">
        <v>132</v>
      </c>
      <c r="E150" s="147" t="s">
        <v>221</v>
      </c>
      <c r="F150" s="148" t="s">
        <v>222</v>
      </c>
      <c r="G150" s="149" t="s">
        <v>218</v>
      </c>
      <c r="H150" s="150">
        <v>1.8580000000000001</v>
      </c>
      <c r="I150" s="150"/>
      <c r="J150" s="151">
        <f t="shared" si="10"/>
        <v>0</v>
      </c>
      <c r="K150" s="148" t="s">
        <v>1</v>
      </c>
      <c r="L150" s="28"/>
      <c r="M150" s="152" t="s">
        <v>1</v>
      </c>
      <c r="N150" s="153" t="s">
        <v>45</v>
      </c>
      <c r="P150" s="154">
        <f t="shared" si="11"/>
        <v>0</v>
      </c>
      <c r="Q150" s="154">
        <v>0</v>
      </c>
      <c r="R150" s="154">
        <f t="shared" si="12"/>
        <v>0</v>
      </c>
      <c r="S150" s="154">
        <v>0</v>
      </c>
      <c r="T150" s="154">
        <f t="shared" si="13"/>
        <v>0</v>
      </c>
      <c r="U150" s="155" t="s">
        <v>1</v>
      </c>
      <c r="AR150" s="156" t="s">
        <v>137</v>
      </c>
      <c r="AT150" s="156" t="s">
        <v>132</v>
      </c>
      <c r="AU150" s="156" t="s">
        <v>138</v>
      </c>
      <c r="AY150" s="13" t="s">
        <v>128</v>
      </c>
      <c r="BE150" s="157">
        <f t="shared" si="14"/>
        <v>0</v>
      </c>
      <c r="BF150" s="157">
        <f t="shared" si="15"/>
        <v>0</v>
      </c>
      <c r="BG150" s="157">
        <f t="shared" si="16"/>
        <v>0</v>
      </c>
      <c r="BH150" s="157">
        <f t="shared" si="17"/>
        <v>0</v>
      </c>
      <c r="BI150" s="157">
        <f t="shared" si="18"/>
        <v>0</v>
      </c>
      <c r="BJ150" s="13" t="s">
        <v>138</v>
      </c>
      <c r="BK150" s="158">
        <f t="shared" si="19"/>
        <v>0</v>
      </c>
      <c r="BL150" s="13" t="s">
        <v>137</v>
      </c>
      <c r="BM150" s="156" t="s">
        <v>223</v>
      </c>
    </row>
    <row r="151" spans="2:65" s="1" customFormat="1" ht="24" customHeight="1">
      <c r="B151" s="28"/>
      <c r="C151" s="146" t="s">
        <v>224</v>
      </c>
      <c r="D151" s="146" t="s">
        <v>132</v>
      </c>
      <c r="E151" s="147" t="s">
        <v>225</v>
      </c>
      <c r="F151" s="148" t="s">
        <v>226</v>
      </c>
      <c r="G151" s="149" t="s">
        <v>218</v>
      </c>
      <c r="H151" s="150">
        <v>1.8580000000000001</v>
      </c>
      <c r="I151" s="150"/>
      <c r="J151" s="151">
        <f t="shared" si="10"/>
        <v>0</v>
      </c>
      <c r="K151" s="148" t="s">
        <v>1</v>
      </c>
      <c r="L151" s="28"/>
      <c r="M151" s="152" t="s">
        <v>1</v>
      </c>
      <c r="N151" s="153" t="s">
        <v>45</v>
      </c>
      <c r="P151" s="154">
        <f t="shared" si="11"/>
        <v>0</v>
      </c>
      <c r="Q151" s="154">
        <v>0</v>
      </c>
      <c r="R151" s="154">
        <f t="shared" si="12"/>
        <v>0</v>
      </c>
      <c r="S151" s="154">
        <v>0</v>
      </c>
      <c r="T151" s="154">
        <f t="shared" si="13"/>
        <v>0</v>
      </c>
      <c r="U151" s="155" t="s">
        <v>1</v>
      </c>
      <c r="AR151" s="156" t="s">
        <v>137</v>
      </c>
      <c r="AT151" s="156" t="s">
        <v>132</v>
      </c>
      <c r="AU151" s="156" t="s">
        <v>138</v>
      </c>
      <c r="AY151" s="13" t="s">
        <v>128</v>
      </c>
      <c r="BE151" s="157">
        <f t="shared" si="14"/>
        <v>0</v>
      </c>
      <c r="BF151" s="157">
        <f t="shared" si="15"/>
        <v>0</v>
      </c>
      <c r="BG151" s="157">
        <f t="shared" si="16"/>
        <v>0</v>
      </c>
      <c r="BH151" s="157">
        <f t="shared" si="17"/>
        <v>0</v>
      </c>
      <c r="BI151" s="157">
        <f t="shared" si="18"/>
        <v>0</v>
      </c>
      <c r="BJ151" s="13" t="s">
        <v>138</v>
      </c>
      <c r="BK151" s="158">
        <f t="shared" si="19"/>
        <v>0</v>
      </c>
      <c r="BL151" s="13" t="s">
        <v>137</v>
      </c>
      <c r="BM151" s="156" t="s">
        <v>227</v>
      </c>
    </row>
    <row r="152" spans="2:65" s="1" customFormat="1" ht="24" customHeight="1">
      <c r="B152" s="28"/>
      <c r="C152" s="146" t="s">
        <v>228</v>
      </c>
      <c r="D152" s="146" t="s">
        <v>132</v>
      </c>
      <c r="E152" s="147" t="s">
        <v>229</v>
      </c>
      <c r="F152" s="148" t="s">
        <v>230</v>
      </c>
      <c r="G152" s="149" t="s">
        <v>218</v>
      </c>
      <c r="H152" s="150">
        <v>1.8580000000000001</v>
      </c>
      <c r="I152" s="150"/>
      <c r="J152" s="151">
        <f t="shared" si="10"/>
        <v>0</v>
      </c>
      <c r="K152" s="148" t="s">
        <v>1</v>
      </c>
      <c r="L152" s="28"/>
      <c r="M152" s="152" t="s">
        <v>1</v>
      </c>
      <c r="N152" s="153" t="s">
        <v>45</v>
      </c>
      <c r="P152" s="154">
        <f t="shared" si="11"/>
        <v>0</v>
      </c>
      <c r="Q152" s="154">
        <v>0</v>
      </c>
      <c r="R152" s="154">
        <f t="shared" si="12"/>
        <v>0</v>
      </c>
      <c r="S152" s="154">
        <v>0</v>
      </c>
      <c r="T152" s="154">
        <f t="shared" si="13"/>
        <v>0</v>
      </c>
      <c r="U152" s="155" t="s">
        <v>1</v>
      </c>
      <c r="AR152" s="156" t="s">
        <v>137</v>
      </c>
      <c r="AT152" s="156" t="s">
        <v>132</v>
      </c>
      <c r="AU152" s="156" t="s">
        <v>138</v>
      </c>
      <c r="AY152" s="13" t="s">
        <v>128</v>
      </c>
      <c r="BE152" s="157">
        <f t="shared" si="14"/>
        <v>0</v>
      </c>
      <c r="BF152" s="157">
        <f t="shared" si="15"/>
        <v>0</v>
      </c>
      <c r="BG152" s="157">
        <f t="shared" si="16"/>
        <v>0</v>
      </c>
      <c r="BH152" s="157">
        <f t="shared" si="17"/>
        <v>0</v>
      </c>
      <c r="BI152" s="157">
        <f t="shared" si="18"/>
        <v>0</v>
      </c>
      <c r="BJ152" s="13" t="s">
        <v>138</v>
      </c>
      <c r="BK152" s="158">
        <f t="shared" si="19"/>
        <v>0</v>
      </c>
      <c r="BL152" s="13" t="s">
        <v>137</v>
      </c>
      <c r="BM152" s="156" t="s">
        <v>231</v>
      </c>
    </row>
    <row r="153" spans="2:65" s="11" customFormat="1" ht="22.9" customHeight="1">
      <c r="B153" s="135"/>
      <c r="D153" s="136" t="s">
        <v>78</v>
      </c>
      <c r="E153" s="144" t="s">
        <v>232</v>
      </c>
      <c r="F153" s="144" t="s">
        <v>233</v>
      </c>
      <c r="I153" s="138"/>
      <c r="J153" s="145">
        <f>BK153</f>
        <v>0</v>
      </c>
      <c r="L153" s="135"/>
      <c r="M153" s="139"/>
      <c r="P153" s="140">
        <f>SUM(P154:P155)</f>
        <v>0</v>
      </c>
      <c r="R153" s="140">
        <f>SUM(R154:R155)</f>
        <v>0</v>
      </c>
      <c r="T153" s="140">
        <f>SUM(T154:T155)</f>
        <v>0</v>
      </c>
      <c r="U153" s="141"/>
      <c r="AR153" s="136" t="s">
        <v>87</v>
      </c>
      <c r="AT153" s="142" t="s">
        <v>78</v>
      </c>
      <c r="AU153" s="142" t="s">
        <v>87</v>
      </c>
      <c r="AY153" s="136" t="s">
        <v>128</v>
      </c>
      <c r="BK153" s="143">
        <f>SUM(BK154:BK155)</f>
        <v>0</v>
      </c>
    </row>
    <row r="154" spans="2:65" s="1" customFormat="1" ht="24" customHeight="1">
      <c r="B154" s="28"/>
      <c r="C154" s="146" t="s">
        <v>234</v>
      </c>
      <c r="D154" s="146" t="s">
        <v>132</v>
      </c>
      <c r="E154" s="147" t="s">
        <v>235</v>
      </c>
      <c r="F154" s="148" t="s">
        <v>236</v>
      </c>
      <c r="G154" s="149" t="s">
        <v>218</v>
      </c>
      <c r="H154" s="150">
        <v>86.010999999999996</v>
      </c>
      <c r="I154" s="150"/>
      <c r="J154" s="151">
        <f>ROUND(I154*H154,3)</f>
        <v>0</v>
      </c>
      <c r="K154" s="148" t="s">
        <v>136</v>
      </c>
      <c r="L154" s="28"/>
      <c r="M154" s="152" t="s">
        <v>1</v>
      </c>
      <c r="N154" s="153" t="s">
        <v>45</v>
      </c>
      <c r="P154" s="154">
        <f>O154*H154</f>
        <v>0</v>
      </c>
      <c r="Q154" s="154">
        <v>0</v>
      </c>
      <c r="R154" s="154">
        <f>Q154*H154</f>
        <v>0</v>
      </c>
      <c r="S154" s="154">
        <v>0</v>
      </c>
      <c r="T154" s="154">
        <f>S154*H154</f>
        <v>0</v>
      </c>
      <c r="U154" s="155" t="s">
        <v>1</v>
      </c>
      <c r="AR154" s="156" t="s">
        <v>137</v>
      </c>
      <c r="AT154" s="156" t="s">
        <v>132</v>
      </c>
      <c r="AU154" s="156" t="s">
        <v>138</v>
      </c>
      <c r="AY154" s="13" t="s">
        <v>128</v>
      </c>
      <c r="BE154" s="157">
        <f>IF(N154="základná",J154,0)</f>
        <v>0</v>
      </c>
      <c r="BF154" s="157">
        <f>IF(N154="znížená",J154,0)</f>
        <v>0</v>
      </c>
      <c r="BG154" s="157">
        <f>IF(N154="zákl. prenesená",J154,0)</f>
        <v>0</v>
      </c>
      <c r="BH154" s="157">
        <f>IF(N154="zníž. prenesená",J154,0)</f>
        <v>0</v>
      </c>
      <c r="BI154" s="157">
        <f>IF(N154="nulová",J154,0)</f>
        <v>0</v>
      </c>
      <c r="BJ154" s="13" t="s">
        <v>138</v>
      </c>
      <c r="BK154" s="158">
        <f>ROUND(I154*H154,3)</f>
        <v>0</v>
      </c>
      <c r="BL154" s="13" t="s">
        <v>137</v>
      </c>
      <c r="BM154" s="156" t="s">
        <v>237</v>
      </c>
    </row>
    <row r="155" spans="2:65" s="1" customFormat="1" ht="24" customHeight="1">
      <c r="B155" s="28"/>
      <c r="C155" s="146" t="s">
        <v>238</v>
      </c>
      <c r="D155" s="146" t="s">
        <v>132</v>
      </c>
      <c r="E155" s="147" t="s">
        <v>239</v>
      </c>
      <c r="F155" s="148" t="s">
        <v>240</v>
      </c>
      <c r="G155" s="149" t="s">
        <v>218</v>
      </c>
      <c r="H155" s="150">
        <v>86.010999999999996</v>
      </c>
      <c r="I155" s="150"/>
      <c r="J155" s="151">
        <f>ROUND(I155*H155,3)</f>
        <v>0</v>
      </c>
      <c r="K155" s="148" t="s">
        <v>146</v>
      </c>
      <c r="L155" s="28"/>
      <c r="M155" s="152" t="s">
        <v>1</v>
      </c>
      <c r="N155" s="153" t="s">
        <v>45</v>
      </c>
      <c r="P155" s="154">
        <f>O155*H155</f>
        <v>0</v>
      </c>
      <c r="Q155" s="154">
        <v>0</v>
      </c>
      <c r="R155" s="154">
        <f>Q155*H155</f>
        <v>0</v>
      </c>
      <c r="S155" s="154">
        <v>0</v>
      </c>
      <c r="T155" s="154">
        <f>S155*H155</f>
        <v>0</v>
      </c>
      <c r="U155" s="155" t="s">
        <v>1</v>
      </c>
      <c r="AR155" s="156" t="s">
        <v>137</v>
      </c>
      <c r="AT155" s="156" t="s">
        <v>132</v>
      </c>
      <c r="AU155" s="156" t="s">
        <v>138</v>
      </c>
      <c r="AY155" s="13" t="s">
        <v>128</v>
      </c>
      <c r="BE155" s="157">
        <f>IF(N155="základná",J155,0)</f>
        <v>0</v>
      </c>
      <c r="BF155" s="157">
        <f>IF(N155="znížená",J155,0)</f>
        <v>0</v>
      </c>
      <c r="BG155" s="157">
        <f>IF(N155="zákl. prenesená",J155,0)</f>
        <v>0</v>
      </c>
      <c r="BH155" s="157">
        <f>IF(N155="zníž. prenesená",J155,0)</f>
        <v>0</v>
      </c>
      <c r="BI155" s="157">
        <f>IF(N155="nulová",J155,0)</f>
        <v>0</v>
      </c>
      <c r="BJ155" s="13" t="s">
        <v>138</v>
      </c>
      <c r="BK155" s="158">
        <f>ROUND(I155*H155,3)</f>
        <v>0</v>
      </c>
      <c r="BL155" s="13" t="s">
        <v>137</v>
      </c>
      <c r="BM155" s="156" t="s">
        <v>241</v>
      </c>
    </row>
    <row r="156" spans="2:65" s="11" customFormat="1" ht="25.9" customHeight="1">
      <c r="B156" s="135"/>
      <c r="D156" s="136" t="s">
        <v>78</v>
      </c>
      <c r="E156" s="137" t="s">
        <v>242</v>
      </c>
      <c r="F156" s="137" t="s">
        <v>243</v>
      </c>
      <c r="I156" s="138"/>
      <c r="J156" s="125">
        <f>BK156</f>
        <v>0</v>
      </c>
      <c r="L156" s="135"/>
      <c r="M156" s="139"/>
      <c r="P156" s="140">
        <f>P157+P160+P163+P166</f>
        <v>0</v>
      </c>
      <c r="R156" s="140">
        <f>R157+R160+R163+R166</f>
        <v>5.2920071000000002</v>
      </c>
      <c r="T156" s="140">
        <f>T157+T160+T163+T166</f>
        <v>1.6321499999999999E-2</v>
      </c>
      <c r="U156" s="141"/>
      <c r="AR156" s="136" t="s">
        <v>138</v>
      </c>
      <c r="AT156" s="142" t="s">
        <v>78</v>
      </c>
      <c r="AU156" s="142" t="s">
        <v>79</v>
      </c>
      <c r="AY156" s="136" t="s">
        <v>128</v>
      </c>
      <c r="BK156" s="143">
        <f>BK157+BK160+BK163+BK166</f>
        <v>0</v>
      </c>
    </row>
    <row r="157" spans="2:65" s="11" customFormat="1" ht="22.9" customHeight="1">
      <c r="B157" s="135"/>
      <c r="D157" s="136" t="s">
        <v>78</v>
      </c>
      <c r="E157" s="144" t="s">
        <v>244</v>
      </c>
      <c r="F157" s="144" t="s">
        <v>245</v>
      </c>
      <c r="I157" s="138"/>
      <c r="J157" s="145">
        <f>BK157</f>
        <v>0</v>
      </c>
      <c r="L157" s="135"/>
      <c r="M157" s="139"/>
      <c r="P157" s="140">
        <f>SUM(P158:P159)</f>
        <v>0</v>
      </c>
      <c r="R157" s="140">
        <f>SUM(R158:R159)</f>
        <v>4.7536000000000005</v>
      </c>
      <c r="T157" s="140">
        <f>SUM(T158:T159)</f>
        <v>0</v>
      </c>
      <c r="U157" s="141"/>
      <c r="AR157" s="136" t="s">
        <v>138</v>
      </c>
      <c r="AT157" s="142" t="s">
        <v>78</v>
      </c>
      <c r="AU157" s="142" t="s">
        <v>87</v>
      </c>
      <c r="AY157" s="136" t="s">
        <v>128</v>
      </c>
      <c r="BK157" s="143">
        <f>SUM(BK158:BK159)</f>
        <v>0</v>
      </c>
    </row>
    <row r="158" spans="2:65" s="1" customFormat="1" ht="24" customHeight="1">
      <c r="B158" s="28"/>
      <c r="C158" s="146" t="s">
        <v>246</v>
      </c>
      <c r="D158" s="146" t="s">
        <v>132</v>
      </c>
      <c r="E158" s="147" t="s">
        <v>247</v>
      </c>
      <c r="F158" s="148" t="s">
        <v>248</v>
      </c>
      <c r="G158" s="149" t="s">
        <v>249</v>
      </c>
      <c r="H158" s="150">
        <v>60.633000000000003</v>
      </c>
      <c r="I158" s="150"/>
      <c r="J158" s="151">
        <f>ROUND(I158*H158,3)</f>
        <v>0</v>
      </c>
      <c r="K158" s="148" t="s">
        <v>1</v>
      </c>
      <c r="L158" s="28"/>
      <c r="M158" s="152" t="s">
        <v>1</v>
      </c>
      <c r="N158" s="153" t="s">
        <v>45</v>
      </c>
      <c r="P158" s="154">
        <f>O158*H158</f>
        <v>0</v>
      </c>
      <c r="Q158" s="154">
        <v>0</v>
      </c>
      <c r="R158" s="154">
        <f>Q158*H158</f>
        <v>0</v>
      </c>
      <c r="S158" s="154">
        <v>0</v>
      </c>
      <c r="T158" s="154">
        <f>S158*H158</f>
        <v>0</v>
      </c>
      <c r="U158" s="155" t="s">
        <v>1</v>
      </c>
      <c r="AR158" s="156" t="s">
        <v>171</v>
      </c>
      <c r="AT158" s="156" t="s">
        <v>132</v>
      </c>
      <c r="AU158" s="156" t="s">
        <v>138</v>
      </c>
      <c r="AY158" s="13" t="s">
        <v>128</v>
      </c>
      <c r="BE158" s="157">
        <f>IF(N158="základná",J158,0)</f>
        <v>0</v>
      </c>
      <c r="BF158" s="157">
        <f>IF(N158="znížená",J158,0)</f>
        <v>0</v>
      </c>
      <c r="BG158" s="157">
        <f>IF(N158="zákl. prenesená",J158,0)</f>
        <v>0</v>
      </c>
      <c r="BH158" s="157">
        <f>IF(N158="zníž. prenesená",J158,0)</f>
        <v>0</v>
      </c>
      <c r="BI158" s="157">
        <f>IF(N158="nulová",J158,0)</f>
        <v>0</v>
      </c>
      <c r="BJ158" s="13" t="s">
        <v>138</v>
      </c>
      <c r="BK158" s="158">
        <f>ROUND(I158*H158,3)</f>
        <v>0</v>
      </c>
      <c r="BL158" s="13" t="s">
        <v>171</v>
      </c>
      <c r="BM158" s="156" t="s">
        <v>250</v>
      </c>
    </row>
    <row r="159" spans="2:65" s="1" customFormat="1" ht="24" customHeight="1">
      <c r="B159" s="28"/>
      <c r="C159" s="159" t="s">
        <v>251</v>
      </c>
      <c r="D159" s="159" t="s">
        <v>153</v>
      </c>
      <c r="E159" s="160" t="s">
        <v>252</v>
      </c>
      <c r="F159" s="161" t="s">
        <v>253</v>
      </c>
      <c r="G159" s="162" t="s">
        <v>254</v>
      </c>
      <c r="H159" s="163">
        <v>4753.6000000000004</v>
      </c>
      <c r="I159" s="163"/>
      <c r="J159" s="164">
        <f>ROUND(I159*H159,3)</f>
        <v>0</v>
      </c>
      <c r="K159" s="161" t="s">
        <v>146</v>
      </c>
      <c r="L159" s="165"/>
      <c r="M159" s="166" t="s">
        <v>1</v>
      </c>
      <c r="N159" s="167" t="s">
        <v>45</v>
      </c>
      <c r="P159" s="154">
        <f>O159*H159</f>
        <v>0</v>
      </c>
      <c r="Q159" s="154">
        <v>1E-3</v>
      </c>
      <c r="R159" s="154">
        <f>Q159*H159</f>
        <v>4.7536000000000005</v>
      </c>
      <c r="S159" s="154">
        <v>0</v>
      </c>
      <c r="T159" s="154">
        <f>S159*H159</f>
        <v>0</v>
      </c>
      <c r="U159" s="155" t="s">
        <v>1</v>
      </c>
      <c r="AR159" s="156" t="s">
        <v>255</v>
      </c>
      <c r="AT159" s="156" t="s">
        <v>153</v>
      </c>
      <c r="AU159" s="156" t="s">
        <v>138</v>
      </c>
      <c r="AY159" s="13" t="s">
        <v>128</v>
      </c>
      <c r="BE159" s="157">
        <f>IF(N159="základná",J159,0)</f>
        <v>0</v>
      </c>
      <c r="BF159" s="157">
        <f>IF(N159="znížená",J159,0)</f>
        <v>0</v>
      </c>
      <c r="BG159" s="157">
        <f>IF(N159="zákl. prenesená",J159,0)</f>
        <v>0</v>
      </c>
      <c r="BH159" s="157">
        <f>IF(N159="zníž. prenesená",J159,0)</f>
        <v>0</v>
      </c>
      <c r="BI159" s="157">
        <f>IF(N159="nulová",J159,0)</f>
        <v>0</v>
      </c>
      <c r="BJ159" s="13" t="s">
        <v>138</v>
      </c>
      <c r="BK159" s="158">
        <f>ROUND(I159*H159,3)</f>
        <v>0</v>
      </c>
      <c r="BL159" s="13" t="s">
        <v>171</v>
      </c>
      <c r="BM159" s="156" t="s">
        <v>256</v>
      </c>
    </row>
    <row r="160" spans="2:65" s="11" customFormat="1" ht="22.9" customHeight="1">
      <c r="B160" s="135"/>
      <c r="D160" s="136" t="s">
        <v>78</v>
      </c>
      <c r="E160" s="144" t="s">
        <v>257</v>
      </c>
      <c r="F160" s="144" t="s">
        <v>258</v>
      </c>
      <c r="I160" s="138"/>
      <c r="J160" s="145">
        <f>BK160</f>
        <v>0</v>
      </c>
      <c r="L160" s="135"/>
      <c r="M160" s="139"/>
      <c r="P160" s="140">
        <f>SUM(P161:P162)</f>
        <v>0</v>
      </c>
      <c r="R160" s="140">
        <f>SUM(R161:R162)</f>
        <v>4.4732999999999995E-3</v>
      </c>
      <c r="T160" s="140">
        <f>SUM(T161:T162)</f>
        <v>1.6321499999999999E-2</v>
      </c>
      <c r="U160" s="141"/>
      <c r="AR160" s="136" t="s">
        <v>138</v>
      </c>
      <c r="AT160" s="142" t="s">
        <v>78</v>
      </c>
      <c r="AU160" s="142" t="s">
        <v>87</v>
      </c>
      <c r="AY160" s="136" t="s">
        <v>128</v>
      </c>
      <c r="BK160" s="143">
        <f>SUM(BK161:BK162)</f>
        <v>0</v>
      </c>
    </row>
    <row r="161" spans="2:65" s="1" customFormat="1" ht="24" customHeight="1">
      <c r="B161" s="28"/>
      <c r="C161" s="146" t="s">
        <v>259</v>
      </c>
      <c r="D161" s="146" t="s">
        <v>132</v>
      </c>
      <c r="E161" s="147" t="s">
        <v>260</v>
      </c>
      <c r="F161" s="148" t="s">
        <v>261</v>
      </c>
      <c r="G161" s="149" t="s">
        <v>189</v>
      </c>
      <c r="H161" s="150">
        <v>12.09</v>
      </c>
      <c r="I161" s="150"/>
      <c r="J161" s="151">
        <f>ROUND(I161*H161,3)</f>
        <v>0</v>
      </c>
      <c r="K161" s="148" t="s">
        <v>146</v>
      </c>
      <c r="L161" s="28"/>
      <c r="M161" s="152" t="s">
        <v>1</v>
      </c>
      <c r="N161" s="153" t="s">
        <v>45</v>
      </c>
      <c r="P161" s="154">
        <f>O161*H161</f>
        <v>0</v>
      </c>
      <c r="Q161" s="154">
        <v>3.6999999999999999E-4</v>
      </c>
      <c r="R161" s="154">
        <f>Q161*H161</f>
        <v>4.4732999999999995E-3</v>
      </c>
      <c r="S161" s="154">
        <v>0</v>
      </c>
      <c r="T161" s="154">
        <f>S161*H161</f>
        <v>0</v>
      </c>
      <c r="U161" s="155" t="s">
        <v>1</v>
      </c>
      <c r="AR161" s="156" t="s">
        <v>171</v>
      </c>
      <c r="AT161" s="156" t="s">
        <v>132</v>
      </c>
      <c r="AU161" s="156" t="s">
        <v>138</v>
      </c>
      <c r="AY161" s="13" t="s">
        <v>128</v>
      </c>
      <c r="BE161" s="157">
        <f>IF(N161="základná",J161,0)</f>
        <v>0</v>
      </c>
      <c r="BF161" s="157">
        <f>IF(N161="znížená",J161,0)</f>
        <v>0</v>
      </c>
      <c r="BG161" s="157">
        <f>IF(N161="zákl. prenesená",J161,0)</f>
        <v>0</v>
      </c>
      <c r="BH161" s="157">
        <f>IF(N161="zníž. prenesená",J161,0)</f>
        <v>0</v>
      </c>
      <c r="BI161" s="157">
        <f>IF(N161="nulová",J161,0)</f>
        <v>0</v>
      </c>
      <c r="BJ161" s="13" t="s">
        <v>138</v>
      </c>
      <c r="BK161" s="158">
        <f>ROUND(I161*H161,3)</f>
        <v>0</v>
      </c>
      <c r="BL161" s="13" t="s">
        <v>171</v>
      </c>
      <c r="BM161" s="156" t="s">
        <v>262</v>
      </c>
    </row>
    <row r="162" spans="2:65" s="1" customFormat="1" ht="24" customHeight="1">
      <c r="B162" s="28"/>
      <c r="C162" s="146" t="s">
        <v>263</v>
      </c>
      <c r="D162" s="146" t="s">
        <v>132</v>
      </c>
      <c r="E162" s="147" t="s">
        <v>264</v>
      </c>
      <c r="F162" s="148" t="s">
        <v>265</v>
      </c>
      <c r="G162" s="149" t="s">
        <v>189</v>
      </c>
      <c r="H162" s="150">
        <v>12.09</v>
      </c>
      <c r="I162" s="150"/>
      <c r="J162" s="151">
        <f>ROUND(I162*H162,3)</f>
        <v>0</v>
      </c>
      <c r="K162" s="148" t="s">
        <v>146</v>
      </c>
      <c r="L162" s="28"/>
      <c r="M162" s="152" t="s">
        <v>1</v>
      </c>
      <c r="N162" s="153" t="s">
        <v>45</v>
      </c>
      <c r="P162" s="154">
        <f>O162*H162</f>
        <v>0</v>
      </c>
      <c r="Q162" s="154">
        <v>0</v>
      </c>
      <c r="R162" s="154">
        <f>Q162*H162</f>
        <v>0</v>
      </c>
      <c r="S162" s="154">
        <v>1.3500000000000001E-3</v>
      </c>
      <c r="T162" s="154">
        <f>S162*H162</f>
        <v>1.6321499999999999E-2</v>
      </c>
      <c r="U162" s="155" t="s">
        <v>1</v>
      </c>
      <c r="AR162" s="156" t="s">
        <v>171</v>
      </c>
      <c r="AT162" s="156" t="s">
        <v>132</v>
      </c>
      <c r="AU162" s="156" t="s">
        <v>138</v>
      </c>
      <c r="AY162" s="13" t="s">
        <v>128</v>
      </c>
      <c r="BE162" s="157">
        <f>IF(N162="základná",J162,0)</f>
        <v>0</v>
      </c>
      <c r="BF162" s="157">
        <f>IF(N162="znížená",J162,0)</f>
        <v>0</v>
      </c>
      <c r="BG162" s="157">
        <f>IF(N162="zákl. prenesená",J162,0)</f>
        <v>0</v>
      </c>
      <c r="BH162" s="157">
        <f>IF(N162="zníž. prenesená",J162,0)</f>
        <v>0</v>
      </c>
      <c r="BI162" s="157">
        <f>IF(N162="nulová",J162,0)</f>
        <v>0</v>
      </c>
      <c r="BJ162" s="13" t="s">
        <v>138</v>
      </c>
      <c r="BK162" s="158">
        <f>ROUND(I162*H162,3)</f>
        <v>0</v>
      </c>
      <c r="BL162" s="13" t="s">
        <v>171</v>
      </c>
      <c r="BM162" s="156" t="s">
        <v>266</v>
      </c>
    </row>
    <row r="163" spans="2:65" s="11" customFormat="1" ht="22.9" customHeight="1">
      <c r="B163" s="135"/>
      <c r="D163" s="136" t="s">
        <v>78</v>
      </c>
      <c r="E163" s="144" t="s">
        <v>267</v>
      </c>
      <c r="F163" s="144" t="s">
        <v>268</v>
      </c>
      <c r="I163" s="138"/>
      <c r="J163" s="145">
        <f>BK163</f>
        <v>0</v>
      </c>
      <c r="L163" s="135"/>
      <c r="M163" s="139"/>
      <c r="P163" s="140">
        <f>SUM(P164:P165)</f>
        <v>0</v>
      </c>
      <c r="R163" s="140">
        <f>SUM(R164:R165)</f>
        <v>0.33361250000000003</v>
      </c>
      <c r="T163" s="140">
        <f>SUM(T164:T165)</f>
        <v>0</v>
      </c>
      <c r="U163" s="141"/>
      <c r="AR163" s="136" t="s">
        <v>138</v>
      </c>
      <c r="AT163" s="142" t="s">
        <v>78</v>
      </c>
      <c r="AU163" s="142" t="s">
        <v>87</v>
      </c>
      <c r="AY163" s="136" t="s">
        <v>128</v>
      </c>
      <c r="BK163" s="143">
        <f>SUM(BK164:BK165)</f>
        <v>0</v>
      </c>
    </row>
    <row r="164" spans="2:65" s="1" customFormat="1" ht="16.5" customHeight="1">
      <c r="B164" s="28"/>
      <c r="C164" s="146" t="s">
        <v>269</v>
      </c>
      <c r="D164" s="146" t="s">
        <v>132</v>
      </c>
      <c r="E164" s="147" t="s">
        <v>270</v>
      </c>
      <c r="F164" s="148" t="s">
        <v>271</v>
      </c>
      <c r="G164" s="149" t="s">
        <v>189</v>
      </c>
      <c r="H164" s="150">
        <v>8.5</v>
      </c>
      <c r="I164" s="150"/>
      <c r="J164" s="151">
        <f>ROUND(I164*H164,3)</f>
        <v>0</v>
      </c>
      <c r="K164" s="148" t="s">
        <v>146</v>
      </c>
      <c r="L164" s="28"/>
      <c r="M164" s="152" t="s">
        <v>1</v>
      </c>
      <c r="N164" s="153" t="s">
        <v>45</v>
      </c>
      <c r="P164" s="154">
        <f>O164*H164</f>
        <v>0</v>
      </c>
      <c r="Q164" s="154">
        <v>4.2499999999999998E-4</v>
      </c>
      <c r="R164" s="154">
        <f>Q164*H164</f>
        <v>3.6124999999999998E-3</v>
      </c>
      <c r="S164" s="154">
        <v>0</v>
      </c>
      <c r="T164" s="154">
        <f>S164*H164</f>
        <v>0</v>
      </c>
      <c r="U164" s="155" t="s">
        <v>1</v>
      </c>
      <c r="AR164" s="156" t="s">
        <v>171</v>
      </c>
      <c r="AT164" s="156" t="s">
        <v>132</v>
      </c>
      <c r="AU164" s="156" t="s">
        <v>138</v>
      </c>
      <c r="AY164" s="13" t="s">
        <v>128</v>
      </c>
      <c r="BE164" s="157">
        <f>IF(N164="základná",J164,0)</f>
        <v>0</v>
      </c>
      <c r="BF164" s="157">
        <f>IF(N164="znížená",J164,0)</f>
        <v>0</v>
      </c>
      <c r="BG164" s="157">
        <f>IF(N164="zákl. prenesená",J164,0)</f>
        <v>0</v>
      </c>
      <c r="BH164" s="157">
        <f>IF(N164="zníž. prenesená",J164,0)</f>
        <v>0</v>
      </c>
      <c r="BI164" s="157">
        <f>IF(N164="nulová",J164,0)</f>
        <v>0</v>
      </c>
      <c r="BJ164" s="13" t="s">
        <v>138</v>
      </c>
      <c r="BK164" s="158">
        <f>ROUND(I164*H164,3)</f>
        <v>0</v>
      </c>
      <c r="BL164" s="13" t="s">
        <v>171</v>
      </c>
      <c r="BM164" s="156" t="s">
        <v>272</v>
      </c>
    </row>
    <row r="165" spans="2:65" s="1" customFormat="1" ht="24" customHeight="1">
      <c r="B165" s="28"/>
      <c r="C165" s="159" t="s">
        <v>273</v>
      </c>
      <c r="D165" s="159" t="s">
        <v>153</v>
      </c>
      <c r="E165" s="160" t="s">
        <v>274</v>
      </c>
      <c r="F165" s="161" t="s">
        <v>275</v>
      </c>
      <c r="G165" s="162" t="s">
        <v>156</v>
      </c>
      <c r="H165" s="163">
        <v>1</v>
      </c>
      <c r="I165" s="163"/>
      <c r="J165" s="164">
        <f>ROUND(I165*H165,3)</f>
        <v>0</v>
      </c>
      <c r="K165" s="161" t="s">
        <v>1</v>
      </c>
      <c r="L165" s="165"/>
      <c r="M165" s="166" t="s">
        <v>1</v>
      </c>
      <c r="N165" s="167" t="s">
        <v>45</v>
      </c>
      <c r="P165" s="154">
        <f>O165*H165</f>
        <v>0</v>
      </c>
      <c r="Q165" s="154">
        <v>0.33</v>
      </c>
      <c r="R165" s="154">
        <f>Q165*H165</f>
        <v>0.33</v>
      </c>
      <c r="S165" s="154">
        <v>0</v>
      </c>
      <c r="T165" s="154">
        <f>S165*H165</f>
        <v>0</v>
      </c>
      <c r="U165" s="155" t="s">
        <v>1</v>
      </c>
      <c r="AR165" s="156" t="s">
        <v>255</v>
      </c>
      <c r="AT165" s="156" t="s">
        <v>153</v>
      </c>
      <c r="AU165" s="156" t="s">
        <v>138</v>
      </c>
      <c r="AY165" s="13" t="s">
        <v>128</v>
      </c>
      <c r="BE165" s="157">
        <f>IF(N165="základná",J165,0)</f>
        <v>0</v>
      </c>
      <c r="BF165" s="157">
        <f>IF(N165="znížená",J165,0)</f>
        <v>0</v>
      </c>
      <c r="BG165" s="157">
        <f>IF(N165="zákl. prenesená",J165,0)</f>
        <v>0</v>
      </c>
      <c r="BH165" s="157">
        <f>IF(N165="zníž. prenesená",J165,0)</f>
        <v>0</v>
      </c>
      <c r="BI165" s="157">
        <f>IF(N165="nulová",J165,0)</f>
        <v>0</v>
      </c>
      <c r="BJ165" s="13" t="s">
        <v>138</v>
      </c>
      <c r="BK165" s="158">
        <f>ROUND(I165*H165,3)</f>
        <v>0</v>
      </c>
      <c r="BL165" s="13" t="s">
        <v>171</v>
      </c>
      <c r="BM165" s="156" t="s">
        <v>276</v>
      </c>
    </row>
    <row r="166" spans="2:65" s="11" customFormat="1" ht="22.9" customHeight="1">
      <c r="B166" s="135"/>
      <c r="D166" s="136" t="s">
        <v>78</v>
      </c>
      <c r="E166" s="144" t="s">
        <v>277</v>
      </c>
      <c r="F166" s="144" t="s">
        <v>278</v>
      </c>
      <c r="I166" s="138"/>
      <c r="J166" s="145">
        <f>BK166</f>
        <v>0</v>
      </c>
      <c r="L166" s="135"/>
      <c r="M166" s="139"/>
      <c r="P166" s="140">
        <f>SUM(P167:P171)</f>
        <v>0</v>
      </c>
      <c r="R166" s="140">
        <f>SUM(R167:R171)</f>
        <v>0.20032130000000001</v>
      </c>
      <c r="T166" s="140">
        <f>SUM(T167:T171)</f>
        <v>0</v>
      </c>
      <c r="U166" s="141"/>
      <c r="AR166" s="136" t="s">
        <v>138</v>
      </c>
      <c r="AT166" s="142" t="s">
        <v>78</v>
      </c>
      <c r="AU166" s="142" t="s">
        <v>87</v>
      </c>
      <c r="AY166" s="136" t="s">
        <v>128</v>
      </c>
      <c r="BK166" s="143">
        <f>SUM(BK167:BK171)</f>
        <v>0</v>
      </c>
    </row>
    <row r="167" spans="2:65" s="1" customFormat="1" ht="24" customHeight="1">
      <c r="B167" s="28"/>
      <c r="C167" s="146" t="s">
        <v>279</v>
      </c>
      <c r="D167" s="146" t="s">
        <v>132</v>
      </c>
      <c r="E167" s="147" t="s">
        <v>280</v>
      </c>
      <c r="F167" s="148" t="s">
        <v>281</v>
      </c>
      <c r="G167" s="149" t="s">
        <v>156</v>
      </c>
      <c r="H167" s="150">
        <v>1</v>
      </c>
      <c r="I167" s="150"/>
      <c r="J167" s="151">
        <f>ROUND(I167*H167,3)</f>
        <v>0</v>
      </c>
      <c r="K167" s="148" t="s">
        <v>146</v>
      </c>
      <c r="L167" s="28"/>
      <c r="M167" s="152" t="s">
        <v>1</v>
      </c>
      <c r="N167" s="153" t="s">
        <v>45</v>
      </c>
      <c r="P167" s="154">
        <f>O167*H167</f>
        <v>0</v>
      </c>
      <c r="Q167" s="154">
        <v>3.213E-4</v>
      </c>
      <c r="R167" s="154">
        <f>Q167*H167</f>
        <v>3.213E-4</v>
      </c>
      <c r="S167" s="154">
        <v>0</v>
      </c>
      <c r="T167" s="154">
        <f>S167*H167</f>
        <v>0</v>
      </c>
      <c r="U167" s="155" t="s">
        <v>1</v>
      </c>
      <c r="AR167" s="156" t="s">
        <v>171</v>
      </c>
      <c r="AT167" s="156" t="s">
        <v>132</v>
      </c>
      <c r="AU167" s="156" t="s">
        <v>138</v>
      </c>
      <c r="AY167" s="13" t="s">
        <v>128</v>
      </c>
      <c r="BE167" s="157">
        <f>IF(N167="základná",J167,0)</f>
        <v>0</v>
      </c>
      <c r="BF167" s="157">
        <f>IF(N167="znížená",J167,0)</f>
        <v>0</v>
      </c>
      <c r="BG167" s="157">
        <f>IF(N167="zákl. prenesená",J167,0)</f>
        <v>0</v>
      </c>
      <c r="BH167" s="157">
        <f>IF(N167="zníž. prenesená",J167,0)</f>
        <v>0</v>
      </c>
      <c r="BI167" s="157">
        <f>IF(N167="nulová",J167,0)</f>
        <v>0</v>
      </c>
      <c r="BJ167" s="13" t="s">
        <v>138</v>
      </c>
      <c r="BK167" s="158">
        <f>ROUND(I167*H167,3)</f>
        <v>0</v>
      </c>
      <c r="BL167" s="13" t="s">
        <v>171</v>
      </c>
      <c r="BM167" s="156" t="s">
        <v>282</v>
      </c>
    </row>
    <row r="168" spans="2:65" s="1" customFormat="1" ht="24" customHeight="1">
      <c r="B168" s="28"/>
      <c r="C168" s="146" t="s">
        <v>283</v>
      </c>
      <c r="D168" s="146" t="s">
        <v>132</v>
      </c>
      <c r="E168" s="147" t="s">
        <v>284</v>
      </c>
      <c r="F168" s="148" t="s">
        <v>285</v>
      </c>
      <c r="G168" s="149" t="s">
        <v>156</v>
      </c>
      <c r="H168" s="150">
        <v>2</v>
      </c>
      <c r="I168" s="150"/>
      <c r="J168" s="151">
        <f>ROUND(I168*H168,3)</f>
        <v>0</v>
      </c>
      <c r="K168" s="148" t="s">
        <v>146</v>
      </c>
      <c r="L168" s="28"/>
      <c r="M168" s="152" t="s">
        <v>1</v>
      </c>
      <c r="N168" s="153" t="s">
        <v>45</v>
      </c>
      <c r="P168" s="154">
        <f>O168*H168</f>
        <v>0</v>
      </c>
      <c r="Q168" s="154">
        <v>0</v>
      </c>
      <c r="R168" s="154">
        <f>Q168*H168</f>
        <v>0</v>
      </c>
      <c r="S168" s="154">
        <v>0</v>
      </c>
      <c r="T168" s="154">
        <f>S168*H168</f>
        <v>0</v>
      </c>
      <c r="U168" s="155" t="s">
        <v>1</v>
      </c>
      <c r="AR168" s="156" t="s">
        <v>171</v>
      </c>
      <c r="AT168" s="156" t="s">
        <v>132</v>
      </c>
      <c r="AU168" s="156" t="s">
        <v>138</v>
      </c>
      <c r="AY168" s="13" t="s">
        <v>128</v>
      </c>
      <c r="BE168" s="157">
        <f>IF(N168="základná",J168,0)</f>
        <v>0</v>
      </c>
      <c r="BF168" s="157">
        <f>IF(N168="znížená",J168,0)</f>
        <v>0</v>
      </c>
      <c r="BG168" s="157">
        <f>IF(N168="zákl. prenesená",J168,0)</f>
        <v>0</v>
      </c>
      <c r="BH168" s="157">
        <f>IF(N168="zníž. prenesená",J168,0)</f>
        <v>0</v>
      </c>
      <c r="BI168" s="157">
        <f>IF(N168="nulová",J168,0)</f>
        <v>0</v>
      </c>
      <c r="BJ168" s="13" t="s">
        <v>138</v>
      </c>
      <c r="BK168" s="158">
        <f>ROUND(I168*H168,3)</f>
        <v>0</v>
      </c>
      <c r="BL168" s="13" t="s">
        <v>171</v>
      </c>
      <c r="BM168" s="156" t="s">
        <v>286</v>
      </c>
    </row>
    <row r="169" spans="2:65" s="1" customFormat="1" ht="16.5" customHeight="1">
      <c r="B169" s="28"/>
      <c r="C169" s="146" t="s">
        <v>287</v>
      </c>
      <c r="D169" s="146" t="s">
        <v>132</v>
      </c>
      <c r="E169" s="147" t="s">
        <v>288</v>
      </c>
      <c r="F169" s="148" t="s">
        <v>289</v>
      </c>
      <c r="G169" s="149" t="s">
        <v>156</v>
      </c>
      <c r="H169" s="150">
        <v>2</v>
      </c>
      <c r="I169" s="150"/>
      <c r="J169" s="151">
        <f>ROUND(I169*H169,3)</f>
        <v>0</v>
      </c>
      <c r="K169" s="148" t="s">
        <v>146</v>
      </c>
      <c r="L169" s="28"/>
      <c r="M169" s="152" t="s">
        <v>1</v>
      </c>
      <c r="N169" s="153" t="s">
        <v>45</v>
      </c>
      <c r="P169" s="154">
        <f>O169*H169</f>
        <v>0</v>
      </c>
      <c r="Q169" s="154">
        <v>0</v>
      </c>
      <c r="R169" s="154">
        <f>Q169*H169</f>
        <v>0</v>
      </c>
      <c r="S169" s="154">
        <v>0</v>
      </c>
      <c r="T169" s="154">
        <f>S169*H169</f>
        <v>0</v>
      </c>
      <c r="U169" s="155" t="s">
        <v>1</v>
      </c>
      <c r="AR169" s="156" t="s">
        <v>171</v>
      </c>
      <c r="AT169" s="156" t="s">
        <v>132</v>
      </c>
      <c r="AU169" s="156" t="s">
        <v>138</v>
      </c>
      <c r="AY169" s="13" t="s">
        <v>128</v>
      </c>
      <c r="BE169" s="157">
        <f>IF(N169="základná",J169,0)</f>
        <v>0</v>
      </c>
      <c r="BF169" s="157">
        <f>IF(N169="znížená",J169,0)</f>
        <v>0</v>
      </c>
      <c r="BG169" s="157">
        <f>IF(N169="zákl. prenesená",J169,0)</f>
        <v>0</v>
      </c>
      <c r="BH169" s="157">
        <f>IF(N169="zníž. prenesená",J169,0)</f>
        <v>0</v>
      </c>
      <c r="BI169" s="157">
        <f>IF(N169="nulová",J169,0)</f>
        <v>0</v>
      </c>
      <c r="BJ169" s="13" t="s">
        <v>138</v>
      </c>
      <c r="BK169" s="158">
        <f>ROUND(I169*H169,3)</f>
        <v>0</v>
      </c>
      <c r="BL169" s="13" t="s">
        <v>171</v>
      </c>
      <c r="BM169" s="156" t="s">
        <v>290</v>
      </c>
    </row>
    <row r="170" spans="2:65" s="1" customFormat="1" ht="24" customHeight="1">
      <c r="B170" s="28"/>
      <c r="C170" s="159" t="s">
        <v>291</v>
      </c>
      <c r="D170" s="159" t="s">
        <v>153</v>
      </c>
      <c r="E170" s="160" t="s">
        <v>292</v>
      </c>
      <c r="F170" s="161" t="s">
        <v>293</v>
      </c>
      <c r="G170" s="162" t="s">
        <v>156</v>
      </c>
      <c r="H170" s="163">
        <v>1</v>
      </c>
      <c r="I170" s="163"/>
      <c r="J170" s="164">
        <f>ROUND(I170*H170,3)</f>
        <v>0</v>
      </c>
      <c r="K170" s="161" t="s">
        <v>1</v>
      </c>
      <c r="L170" s="165"/>
      <c r="M170" s="166" t="s">
        <v>1</v>
      </c>
      <c r="N170" s="167" t="s">
        <v>45</v>
      </c>
      <c r="P170" s="154">
        <f>O170*H170</f>
        <v>0</v>
      </c>
      <c r="Q170" s="154">
        <v>0.1</v>
      </c>
      <c r="R170" s="154">
        <f>Q170*H170</f>
        <v>0.1</v>
      </c>
      <c r="S170" s="154">
        <v>0</v>
      </c>
      <c r="T170" s="154">
        <f>S170*H170</f>
        <v>0</v>
      </c>
      <c r="U170" s="155" t="s">
        <v>1</v>
      </c>
      <c r="AR170" s="156" t="s">
        <v>255</v>
      </c>
      <c r="AT170" s="156" t="s">
        <v>153</v>
      </c>
      <c r="AU170" s="156" t="s">
        <v>138</v>
      </c>
      <c r="AY170" s="13" t="s">
        <v>128</v>
      </c>
      <c r="BE170" s="157">
        <f>IF(N170="základná",J170,0)</f>
        <v>0</v>
      </c>
      <c r="BF170" s="157">
        <f>IF(N170="znížená",J170,0)</f>
        <v>0</v>
      </c>
      <c r="BG170" s="157">
        <f>IF(N170="zákl. prenesená",J170,0)</f>
        <v>0</v>
      </c>
      <c r="BH170" s="157">
        <f>IF(N170="zníž. prenesená",J170,0)</f>
        <v>0</v>
      </c>
      <c r="BI170" s="157">
        <f>IF(N170="nulová",J170,0)</f>
        <v>0</v>
      </c>
      <c r="BJ170" s="13" t="s">
        <v>138</v>
      </c>
      <c r="BK170" s="158">
        <f>ROUND(I170*H170,3)</f>
        <v>0</v>
      </c>
      <c r="BL170" s="13" t="s">
        <v>171</v>
      </c>
      <c r="BM170" s="156" t="s">
        <v>294</v>
      </c>
    </row>
    <row r="171" spans="2:65" s="1" customFormat="1" ht="24" customHeight="1">
      <c r="B171" s="28"/>
      <c r="C171" s="159" t="s">
        <v>295</v>
      </c>
      <c r="D171" s="159" t="s">
        <v>153</v>
      </c>
      <c r="E171" s="160" t="s">
        <v>296</v>
      </c>
      <c r="F171" s="161" t="s">
        <v>297</v>
      </c>
      <c r="G171" s="162" t="s">
        <v>156</v>
      </c>
      <c r="H171" s="163">
        <v>1</v>
      </c>
      <c r="I171" s="163"/>
      <c r="J171" s="164">
        <f>ROUND(I171*H171,3)</f>
        <v>0</v>
      </c>
      <c r="K171" s="161" t="s">
        <v>1</v>
      </c>
      <c r="L171" s="165"/>
      <c r="M171" s="166" t="s">
        <v>1</v>
      </c>
      <c r="N171" s="167" t="s">
        <v>45</v>
      </c>
      <c r="P171" s="154">
        <f>O171*H171</f>
        <v>0</v>
      </c>
      <c r="Q171" s="154">
        <v>0.1</v>
      </c>
      <c r="R171" s="154">
        <f>Q171*H171</f>
        <v>0.1</v>
      </c>
      <c r="S171" s="154">
        <v>0</v>
      </c>
      <c r="T171" s="154">
        <f>S171*H171</f>
        <v>0</v>
      </c>
      <c r="U171" s="155" t="s">
        <v>1</v>
      </c>
      <c r="AR171" s="156" t="s">
        <v>255</v>
      </c>
      <c r="AT171" s="156" t="s">
        <v>153</v>
      </c>
      <c r="AU171" s="156" t="s">
        <v>138</v>
      </c>
      <c r="AY171" s="13" t="s">
        <v>128</v>
      </c>
      <c r="BE171" s="157">
        <f>IF(N171="základná",J171,0)</f>
        <v>0</v>
      </c>
      <c r="BF171" s="157">
        <f>IF(N171="znížená",J171,0)</f>
        <v>0</v>
      </c>
      <c r="BG171" s="157">
        <f>IF(N171="zákl. prenesená",J171,0)</f>
        <v>0</v>
      </c>
      <c r="BH171" s="157">
        <f>IF(N171="zníž. prenesená",J171,0)</f>
        <v>0</v>
      </c>
      <c r="BI171" s="157">
        <f>IF(N171="nulová",J171,0)</f>
        <v>0</v>
      </c>
      <c r="BJ171" s="13" t="s">
        <v>138</v>
      </c>
      <c r="BK171" s="158">
        <f>ROUND(I171*H171,3)</f>
        <v>0</v>
      </c>
      <c r="BL171" s="13" t="s">
        <v>171</v>
      </c>
      <c r="BM171" s="156" t="s">
        <v>298</v>
      </c>
    </row>
    <row r="172" spans="2:65" s="1" customFormat="1" ht="49.9" customHeight="1">
      <c r="B172" s="28"/>
      <c r="E172" s="137" t="s">
        <v>299</v>
      </c>
      <c r="F172" s="137" t="s">
        <v>300</v>
      </c>
      <c r="I172" s="87"/>
      <c r="J172" s="125">
        <f t="shared" ref="J172:J177" si="20">BK172</f>
        <v>0</v>
      </c>
      <c r="L172" s="28"/>
      <c r="M172" s="168"/>
      <c r="U172" s="52"/>
      <c r="AT172" s="13" t="s">
        <v>78</v>
      </c>
      <c r="AU172" s="13" t="s">
        <v>79</v>
      </c>
      <c r="AY172" s="13" t="s">
        <v>301</v>
      </c>
      <c r="BK172" s="158">
        <f>SUM(BK173:BK177)</f>
        <v>0</v>
      </c>
    </row>
    <row r="173" spans="2:65" s="1" customFormat="1" ht="16.350000000000001" customHeight="1">
      <c r="B173" s="28"/>
      <c r="C173" s="169" t="s">
        <v>1</v>
      </c>
      <c r="D173" s="169" t="s">
        <v>132</v>
      </c>
      <c r="E173" s="170" t="s">
        <v>1</v>
      </c>
      <c r="F173" s="171" t="s">
        <v>1</v>
      </c>
      <c r="G173" s="172" t="s">
        <v>1</v>
      </c>
      <c r="H173" s="173"/>
      <c r="I173" s="173"/>
      <c r="J173" s="174">
        <f t="shared" si="20"/>
        <v>0</v>
      </c>
      <c r="K173" s="175"/>
      <c r="L173" s="28"/>
      <c r="M173" s="176" t="s">
        <v>1</v>
      </c>
      <c r="N173" s="177" t="s">
        <v>45</v>
      </c>
      <c r="U173" s="52"/>
      <c r="AT173" s="13" t="s">
        <v>301</v>
      </c>
      <c r="AU173" s="13" t="s">
        <v>87</v>
      </c>
      <c r="AY173" s="13" t="s">
        <v>301</v>
      </c>
      <c r="BE173" s="157">
        <f>IF(N173="základná",J173,0)</f>
        <v>0</v>
      </c>
      <c r="BF173" s="157">
        <f>IF(N173="znížená",J173,0)</f>
        <v>0</v>
      </c>
      <c r="BG173" s="157">
        <f>IF(N173="zákl. prenesená",J173,0)</f>
        <v>0</v>
      </c>
      <c r="BH173" s="157">
        <f>IF(N173="zníž. prenesená",J173,0)</f>
        <v>0</v>
      </c>
      <c r="BI173" s="157">
        <f>IF(N173="nulová",J173,0)</f>
        <v>0</v>
      </c>
      <c r="BJ173" s="13" t="s">
        <v>138</v>
      </c>
      <c r="BK173" s="158">
        <f>I173*H173</f>
        <v>0</v>
      </c>
    </row>
    <row r="174" spans="2:65" s="1" customFormat="1" ht="16.350000000000001" customHeight="1">
      <c r="B174" s="28"/>
      <c r="C174" s="169" t="s">
        <v>1</v>
      </c>
      <c r="D174" s="169" t="s">
        <v>132</v>
      </c>
      <c r="E174" s="170" t="s">
        <v>1</v>
      </c>
      <c r="F174" s="171" t="s">
        <v>1</v>
      </c>
      <c r="G174" s="172" t="s">
        <v>1</v>
      </c>
      <c r="H174" s="173"/>
      <c r="I174" s="173"/>
      <c r="J174" s="174">
        <f t="shared" si="20"/>
        <v>0</v>
      </c>
      <c r="K174" s="175"/>
      <c r="L174" s="28"/>
      <c r="M174" s="176" t="s">
        <v>1</v>
      </c>
      <c r="N174" s="177" t="s">
        <v>45</v>
      </c>
      <c r="U174" s="52"/>
      <c r="AT174" s="13" t="s">
        <v>301</v>
      </c>
      <c r="AU174" s="13" t="s">
        <v>87</v>
      </c>
      <c r="AY174" s="13" t="s">
        <v>301</v>
      </c>
      <c r="BE174" s="157">
        <f>IF(N174="základná",J174,0)</f>
        <v>0</v>
      </c>
      <c r="BF174" s="157">
        <f>IF(N174="znížená",J174,0)</f>
        <v>0</v>
      </c>
      <c r="BG174" s="157">
        <f>IF(N174="zákl. prenesená",J174,0)</f>
        <v>0</v>
      </c>
      <c r="BH174" s="157">
        <f>IF(N174="zníž. prenesená",J174,0)</f>
        <v>0</v>
      </c>
      <c r="BI174" s="157">
        <f>IF(N174="nulová",J174,0)</f>
        <v>0</v>
      </c>
      <c r="BJ174" s="13" t="s">
        <v>138</v>
      </c>
      <c r="BK174" s="158">
        <f>I174*H174</f>
        <v>0</v>
      </c>
    </row>
    <row r="175" spans="2:65" s="1" customFormat="1" ht="16.350000000000001" customHeight="1">
      <c r="B175" s="28"/>
      <c r="C175" s="169" t="s">
        <v>1</v>
      </c>
      <c r="D175" s="169" t="s">
        <v>132</v>
      </c>
      <c r="E175" s="170" t="s">
        <v>1</v>
      </c>
      <c r="F175" s="171" t="s">
        <v>1</v>
      </c>
      <c r="G175" s="172" t="s">
        <v>1</v>
      </c>
      <c r="H175" s="173"/>
      <c r="I175" s="173"/>
      <c r="J175" s="174">
        <f t="shared" si="20"/>
        <v>0</v>
      </c>
      <c r="K175" s="175"/>
      <c r="L175" s="28"/>
      <c r="M175" s="176" t="s">
        <v>1</v>
      </c>
      <c r="N175" s="177" t="s">
        <v>45</v>
      </c>
      <c r="U175" s="52"/>
      <c r="AT175" s="13" t="s">
        <v>301</v>
      </c>
      <c r="AU175" s="13" t="s">
        <v>87</v>
      </c>
      <c r="AY175" s="13" t="s">
        <v>301</v>
      </c>
      <c r="BE175" s="157">
        <f>IF(N175="základná",J175,0)</f>
        <v>0</v>
      </c>
      <c r="BF175" s="157">
        <f>IF(N175="znížená",J175,0)</f>
        <v>0</v>
      </c>
      <c r="BG175" s="157">
        <f>IF(N175="zákl. prenesená",J175,0)</f>
        <v>0</v>
      </c>
      <c r="BH175" s="157">
        <f>IF(N175="zníž. prenesená",J175,0)</f>
        <v>0</v>
      </c>
      <c r="BI175" s="157">
        <f>IF(N175="nulová",J175,0)</f>
        <v>0</v>
      </c>
      <c r="BJ175" s="13" t="s">
        <v>138</v>
      </c>
      <c r="BK175" s="158">
        <f>I175*H175</f>
        <v>0</v>
      </c>
    </row>
    <row r="176" spans="2:65" s="1" customFormat="1" ht="16.350000000000001" customHeight="1">
      <c r="B176" s="28"/>
      <c r="C176" s="169" t="s">
        <v>1</v>
      </c>
      <c r="D176" s="169" t="s">
        <v>132</v>
      </c>
      <c r="E176" s="170" t="s">
        <v>1</v>
      </c>
      <c r="F176" s="171" t="s">
        <v>1</v>
      </c>
      <c r="G176" s="172" t="s">
        <v>1</v>
      </c>
      <c r="H176" s="173"/>
      <c r="I176" s="173"/>
      <c r="J176" s="174">
        <f t="shared" si="20"/>
        <v>0</v>
      </c>
      <c r="K176" s="175"/>
      <c r="L176" s="28"/>
      <c r="M176" s="176" t="s">
        <v>1</v>
      </c>
      <c r="N176" s="177" t="s">
        <v>45</v>
      </c>
      <c r="U176" s="52"/>
      <c r="AT176" s="13" t="s">
        <v>301</v>
      </c>
      <c r="AU176" s="13" t="s">
        <v>87</v>
      </c>
      <c r="AY176" s="13" t="s">
        <v>301</v>
      </c>
      <c r="BE176" s="157">
        <f>IF(N176="základná",J176,0)</f>
        <v>0</v>
      </c>
      <c r="BF176" s="157">
        <f>IF(N176="znížená",J176,0)</f>
        <v>0</v>
      </c>
      <c r="BG176" s="157">
        <f>IF(N176="zákl. prenesená",J176,0)</f>
        <v>0</v>
      </c>
      <c r="BH176" s="157">
        <f>IF(N176="zníž. prenesená",J176,0)</f>
        <v>0</v>
      </c>
      <c r="BI176" s="157">
        <f>IF(N176="nulová",J176,0)</f>
        <v>0</v>
      </c>
      <c r="BJ176" s="13" t="s">
        <v>138</v>
      </c>
      <c r="BK176" s="158">
        <f>I176*H176</f>
        <v>0</v>
      </c>
    </row>
    <row r="177" spans="2:63" s="1" customFormat="1" ht="16.350000000000001" customHeight="1">
      <c r="B177" s="28"/>
      <c r="C177" s="169" t="s">
        <v>1</v>
      </c>
      <c r="D177" s="169" t="s">
        <v>132</v>
      </c>
      <c r="E177" s="170" t="s">
        <v>1</v>
      </c>
      <c r="F177" s="171" t="s">
        <v>1</v>
      </c>
      <c r="G177" s="172" t="s">
        <v>1</v>
      </c>
      <c r="H177" s="173"/>
      <c r="I177" s="173"/>
      <c r="J177" s="174">
        <f t="shared" si="20"/>
        <v>0</v>
      </c>
      <c r="K177" s="175"/>
      <c r="L177" s="28"/>
      <c r="M177" s="176" t="s">
        <v>1</v>
      </c>
      <c r="N177" s="177" t="s">
        <v>45</v>
      </c>
      <c r="O177" s="178"/>
      <c r="P177" s="178"/>
      <c r="Q177" s="178"/>
      <c r="R177" s="178"/>
      <c r="S177" s="178"/>
      <c r="T177" s="178"/>
      <c r="U177" s="179"/>
      <c r="AT177" s="13" t="s">
        <v>301</v>
      </c>
      <c r="AU177" s="13" t="s">
        <v>87</v>
      </c>
      <c r="AY177" s="13" t="s">
        <v>301</v>
      </c>
      <c r="BE177" s="157">
        <f>IF(N177="základná",J177,0)</f>
        <v>0</v>
      </c>
      <c r="BF177" s="157">
        <f>IF(N177="znížená",J177,0)</f>
        <v>0</v>
      </c>
      <c r="BG177" s="157">
        <f>IF(N177="zákl. prenesená",J177,0)</f>
        <v>0</v>
      </c>
      <c r="BH177" s="157">
        <f>IF(N177="zníž. prenesená",J177,0)</f>
        <v>0</v>
      </c>
      <c r="BI177" s="157">
        <f>IF(N177="nulová",J177,0)</f>
        <v>0</v>
      </c>
      <c r="BJ177" s="13" t="s">
        <v>138</v>
      </c>
      <c r="BK177" s="158">
        <f>I177*H177</f>
        <v>0</v>
      </c>
    </row>
    <row r="178" spans="2:63" s="1" customFormat="1" ht="6.95" customHeight="1">
      <c r="B178" s="40"/>
      <c r="C178" s="41"/>
      <c r="D178" s="41"/>
      <c r="E178" s="41"/>
      <c r="F178" s="41"/>
      <c r="G178" s="41"/>
      <c r="H178" s="41"/>
      <c r="I178" s="107"/>
      <c r="J178" s="41"/>
      <c r="K178" s="41"/>
      <c r="L178" s="28"/>
    </row>
  </sheetData>
  <sheetProtection algorithmName="SHA-512" hashValue="dg4s7UL/kUy7XdDTf2wkgB6OwwRvEMQuHlKIp03Xgs7k2817d9UySMlmPiPc4yK8/r4GAuguMchf7Y/K+sAfOQ==" saltValue="NcwS7nx3InpXwZAPeqhMOjKrvlINzYqds5qlDcxlTwxSPt5pgOy2LI+SQuGeyrmOebpd4GS+zbAaMAzGpLoymQ==" spinCount="100000" sheet="1" objects="1" scenarios="1" formatColumns="0" formatRows="0" autoFilter="0"/>
  <autoFilter ref="C125:K177" xr:uid="{00000000-0009-0000-0000-000001000000}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dataValidations count="2">
    <dataValidation type="list" allowBlank="1" showInputMessage="1" showErrorMessage="1" error="Povolené sú hodnoty K, M." sqref="D173:D178" xr:uid="{00000000-0002-0000-0100-000000000000}">
      <formula1>"K, M"</formula1>
    </dataValidation>
    <dataValidation type="list" allowBlank="1" showInputMessage="1" showErrorMessage="1" error="Povolené sú hodnoty základná, znížená, nulová." sqref="N173:N178" xr:uid="{00000000-0002-0000-0100-000001000000}">
      <formula1>"základná, znížená, nulová"</formula1>
    </dataValidation>
  </dataValidation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58"/>
  <sheetViews>
    <sheetView showGridLines="0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" customWidth="1"/>
    <col min="8" max="8" width="11.5" customWidth="1"/>
    <col min="9" max="9" width="20.1640625" style="84" customWidth="1"/>
    <col min="10" max="10" width="20.1640625" customWidth="1"/>
    <col min="11" max="11" width="20.1640625" hidden="1" customWidth="1"/>
    <col min="12" max="12" width="9.33203125" customWidth="1"/>
    <col min="13" max="13" width="10.83203125" hidden="1" customWidth="1"/>
    <col min="14" max="14" width="9.33203125" hidden="1"/>
    <col min="15" max="21" width="14.16406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AT2" s="13" t="s">
        <v>91</v>
      </c>
    </row>
    <row r="3" spans="2:46" ht="6.95" customHeight="1">
      <c r="B3" s="14"/>
      <c r="C3" s="15"/>
      <c r="D3" s="15"/>
      <c r="E3" s="15"/>
      <c r="F3" s="15"/>
      <c r="G3" s="15"/>
      <c r="H3" s="15"/>
      <c r="I3" s="85"/>
      <c r="J3" s="15"/>
      <c r="K3" s="15"/>
      <c r="L3" s="16"/>
      <c r="AT3" s="13" t="s">
        <v>79</v>
      </c>
    </row>
    <row r="4" spans="2:46" ht="24.95" customHeight="1">
      <c r="B4" s="16"/>
      <c r="D4" s="17" t="s">
        <v>95</v>
      </c>
      <c r="L4" s="16"/>
      <c r="M4" s="86" t="s">
        <v>9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23" t="s">
        <v>14</v>
      </c>
      <c r="L6" s="16"/>
    </row>
    <row r="7" spans="2:46" ht="16.5" customHeight="1">
      <c r="B7" s="16"/>
      <c r="E7" s="218" t="str">
        <f>'Rekapitulácia stavby'!K6</f>
        <v>Zateplenie skladovaco expedičnej haly v areáli Šambron</v>
      </c>
      <c r="F7" s="219"/>
      <c r="G7" s="219"/>
      <c r="H7" s="219"/>
      <c r="L7" s="16"/>
    </row>
    <row r="8" spans="2:46" s="1" customFormat="1" ht="12" customHeight="1">
      <c r="B8" s="28"/>
      <c r="D8" s="23" t="s">
        <v>96</v>
      </c>
      <c r="I8" s="87"/>
      <c r="L8" s="28"/>
    </row>
    <row r="9" spans="2:46" s="1" customFormat="1" ht="36.950000000000003" customHeight="1">
      <c r="B9" s="28"/>
      <c r="E9" s="198" t="s">
        <v>302</v>
      </c>
      <c r="F9" s="220"/>
      <c r="G9" s="220"/>
      <c r="H9" s="220"/>
      <c r="I9" s="87"/>
      <c r="L9" s="28"/>
    </row>
    <row r="10" spans="2:46" s="1" customFormat="1" ht="11.25">
      <c r="B10" s="28"/>
      <c r="I10" s="87"/>
      <c r="L10" s="28"/>
    </row>
    <row r="11" spans="2:46" s="1" customFormat="1" ht="12" customHeight="1">
      <c r="B11" s="28"/>
      <c r="D11" s="23" t="s">
        <v>16</v>
      </c>
      <c r="F11" s="21" t="s">
        <v>17</v>
      </c>
      <c r="I11" s="88" t="s">
        <v>18</v>
      </c>
      <c r="J11" s="21" t="s">
        <v>19</v>
      </c>
      <c r="L11" s="28"/>
    </row>
    <row r="12" spans="2:46" s="1" customFormat="1" ht="12" customHeight="1">
      <c r="B12" s="28"/>
      <c r="D12" s="23" t="s">
        <v>20</v>
      </c>
      <c r="F12" s="21" t="s">
        <v>303</v>
      </c>
      <c r="I12" s="88" t="s">
        <v>22</v>
      </c>
      <c r="J12" s="48">
        <f>'Rekapitulácia stavby'!AN8</f>
        <v>0</v>
      </c>
      <c r="L12" s="28"/>
    </row>
    <row r="13" spans="2:46" s="1" customFormat="1" ht="10.9" customHeight="1">
      <c r="B13" s="28"/>
      <c r="I13" s="87"/>
      <c r="L13" s="28"/>
    </row>
    <row r="14" spans="2:46" s="1" customFormat="1" ht="12" customHeight="1">
      <c r="B14" s="28"/>
      <c r="D14" s="23" t="s">
        <v>23</v>
      </c>
      <c r="I14" s="88" t="s">
        <v>24</v>
      </c>
      <c r="J14" s="21" t="s">
        <v>25</v>
      </c>
      <c r="L14" s="28"/>
    </row>
    <row r="15" spans="2:46" s="1" customFormat="1" ht="18" customHeight="1">
      <c r="B15" s="28"/>
      <c r="E15" s="21" t="s">
        <v>26</v>
      </c>
      <c r="I15" s="88" t="s">
        <v>27</v>
      </c>
      <c r="J15" s="21" t="s">
        <v>28</v>
      </c>
      <c r="L15" s="28"/>
    </row>
    <row r="16" spans="2:46" s="1" customFormat="1" ht="6.95" customHeight="1">
      <c r="B16" s="28"/>
      <c r="I16" s="87"/>
      <c r="L16" s="28"/>
    </row>
    <row r="17" spans="2:12" s="1" customFormat="1" ht="12" customHeight="1">
      <c r="B17" s="28"/>
      <c r="D17" s="23" t="s">
        <v>29</v>
      </c>
      <c r="I17" s="88" t="s">
        <v>24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21" t="str">
        <f>'Rekapitulácia stavby'!E14</f>
        <v>Vyplň údaj</v>
      </c>
      <c r="F18" s="201"/>
      <c r="G18" s="201"/>
      <c r="H18" s="201"/>
      <c r="I18" s="88" t="s">
        <v>27</v>
      </c>
      <c r="J18" s="24" t="str">
        <f>'Rekapitulácia stavby'!AN14</f>
        <v>Vyplň údaj</v>
      </c>
      <c r="L18" s="28"/>
    </row>
    <row r="19" spans="2:12" s="1" customFormat="1" ht="6.95" customHeight="1">
      <c r="B19" s="28"/>
      <c r="I19" s="87"/>
      <c r="L19" s="28"/>
    </row>
    <row r="20" spans="2:12" s="1" customFormat="1" ht="12" customHeight="1">
      <c r="B20" s="28"/>
      <c r="D20" s="23" t="s">
        <v>31</v>
      </c>
      <c r="I20" s="88" t="s">
        <v>24</v>
      </c>
      <c r="J20" s="21" t="str">
        <f>IF('Rekapitulácia stavby'!AN16="","",'Rekapitulácia stavby'!AN16)</f>
        <v>37682075</v>
      </c>
      <c r="L20" s="28"/>
    </row>
    <row r="21" spans="2:12" s="1" customFormat="1" ht="18" customHeight="1">
      <c r="B21" s="28"/>
      <c r="E21" s="21" t="str">
        <f>IF('Rekapitulácia stavby'!E17="","",'Rekapitulácia stavby'!E17)</f>
        <v>Inf. Pavel Fedorko</v>
      </c>
      <c r="I21" s="88" t="s">
        <v>27</v>
      </c>
      <c r="J21" s="21" t="str">
        <f>IF('Rekapitulácia stavby'!AN17="","",'Rekapitulácia stavby'!AN17)</f>
        <v>SK 1045067012</v>
      </c>
      <c r="L21" s="28"/>
    </row>
    <row r="22" spans="2:12" s="1" customFormat="1" ht="6.95" customHeight="1">
      <c r="B22" s="28"/>
      <c r="I22" s="87"/>
      <c r="L22" s="28"/>
    </row>
    <row r="23" spans="2:12" s="1" customFormat="1" ht="12" customHeight="1">
      <c r="B23" s="28"/>
      <c r="D23" s="23" t="s">
        <v>37</v>
      </c>
      <c r="I23" s="88" t="s">
        <v>24</v>
      </c>
      <c r="J23" s="21" t="s">
        <v>32</v>
      </c>
      <c r="L23" s="28"/>
    </row>
    <row r="24" spans="2:12" s="1" customFormat="1" ht="18" customHeight="1">
      <c r="B24" s="28"/>
      <c r="E24" s="21" t="s">
        <v>304</v>
      </c>
      <c r="I24" s="88" t="s">
        <v>27</v>
      </c>
      <c r="J24" s="21" t="s">
        <v>34</v>
      </c>
      <c r="L24" s="28"/>
    </row>
    <row r="25" spans="2:12" s="1" customFormat="1" ht="6.95" customHeight="1">
      <c r="B25" s="28"/>
      <c r="I25" s="87"/>
      <c r="L25" s="28"/>
    </row>
    <row r="26" spans="2:12" s="1" customFormat="1" ht="12" customHeight="1">
      <c r="B26" s="28"/>
      <c r="D26" s="23" t="s">
        <v>38</v>
      </c>
      <c r="I26" s="87"/>
      <c r="L26" s="28"/>
    </row>
    <row r="27" spans="2:12" s="7" customFormat="1" ht="16.5" customHeight="1">
      <c r="B27" s="89"/>
      <c r="E27" s="205" t="s">
        <v>1</v>
      </c>
      <c r="F27" s="205"/>
      <c r="G27" s="205"/>
      <c r="H27" s="205"/>
      <c r="I27" s="90"/>
      <c r="L27" s="89"/>
    </row>
    <row r="28" spans="2:12" s="1" customFormat="1" ht="6.95" customHeight="1">
      <c r="B28" s="28"/>
      <c r="I28" s="87"/>
      <c r="L28" s="28"/>
    </row>
    <row r="29" spans="2:12" s="1" customFormat="1" ht="6.95" customHeight="1">
      <c r="B29" s="28"/>
      <c r="D29" s="49"/>
      <c r="E29" s="49"/>
      <c r="F29" s="49"/>
      <c r="G29" s="49"/>
      <c r="H29" s="49"/>
      <c r="I29" s="91"/>
      <c r="J29" s="49"/>
      <c r="K29" s="49"/>
      <c r="L29" s="28"/>
    </row>
    <row r="30" spans="2:12" s="1" customFormat="1" ht="25.35" customHeight="1">
      <c r="B30" s="28"/>
      <c r="D30" s="92" t="s">
        <v>39</v>
      </c>
      <c r="I30" s="87"/>
      <c r="J30" s="62">
        <f>ROUND(J122, 2)</f>
        <v>0</v>
      </c>
      <c r="L30" s="28"/>
    </row>
    <row r="31" spans="2:12" s="1" customFormat="1" ht="6.95" customHeight="1">
      <c r="B31" s="28"/>
      <c r="D31" s="49"/>
      <c r="E31" s="49"/>
      <c r="F31" s="49"/>
      <c r="G31" s="49"/>
      <c r="H31" s="49"/>
      <c r="I31" s="91"/>
      <c r="J31" s="49"/>
      <c r="K31" s="49"/>
      <c r="L31" s="28"/>
    </row>
    <row r="32" spans="2:12" s="1" customFormat="1" ht="14.45" customHeight="1">
      <c r="B32" s="28"/>
      <c r="F32" s="31" t="s">
        <v>41</v>
      </c>
      <c r="I32" s="93" t="s">
        <v>40</v>
      </c>
      <c r="J32" s="31" t="s">
        <v>42</v>
      </c>
      <c r="L32" s="28"/>
    </row>
    <row r="33" spans="2:12" s="1" customFormat="1" ht="14.45" customHeight="1">
      <c r="B33" s="28"/>
      <c r="D33" s="51" t="s">
        <v>43</v>
      </c>
      <c r="E33" s="23" t="s">
        <v>44</v>
      </c>
      <c r="F33" s="94">
        <f>ROUND((ROUND((SUM(BE122:BE151)),  2) + SUM(BE153:BE157)), 2)</f>
        <v>0</v>
      </c>
      <c r="I33" s="95">
        <v>0.2</v>
      </c>
      <c r="J33" s="94">
        <f>ROUND((ROUND(((SUM(BE122:BE151))*I33),  2) + (SUM(BE153:BE157)*I33)), 2)</f>
        <v>0</v>
      </c>
      <c r="L33" s="28"/>
    </row>
    <row r="34" spans="2:12" s="1" customFormat="1" ht="14.45" customHeight="1">
      <c r="B34" s="28"/>
      <c r="E34" s="23" t="s">
        <v>45</v>
      </c>
      <c r="F34" s="94">
        <f>ROUND((ROUND((SUM(BF122:BF151)),  2) + SUM(BF153:BF157)), 2)</f>
        <v>0</v>
      </c>
      <c r="I34" s="95">
        <v>0.2</v>
      </c>
      <c r="J34" s="94">
        <f>ROUND((ROUND(((SUM(BF122:BF151))*I34),  2) + (SUM(BF153:BF157)*I34)), 2)</f>
        <v>0</v>
      </c>
      <c r="L34" s="28"/>
    </row>
    <row r="35" spans="2:12" s="1" customFormat="1" ht="14.45" hidden="1" customHeight="1">
      <c r="B35" s="28"/>
      <c r="E35" s="23" t="s">
        <v>46</v>
      </c>
      <c r="F35" s="94">
        <f>ROUND((ROUND((SUM(BG122:BG151)),  2) + SUM(BG153:BG157)), 2)</f>
        <v>0</v>
      </c>
      <c r="I35" s="95">
        <v>0.2</v>
      </c>
      <c r="J35" s="94">
        <f>0</f>
        <v>0</v>
      </c>
      <c r="L35" s="28"/>
    </row>
    <row r="36" spans="2:12" s="1" customFormat="1" ht="14.45" hidden="1" customHeight="1">
      <c r="B36" s="28"/>
      <c r="E36" s="23" t="s">
        <v>47</v>
      </c>
      <c r="F36" s="94">
        <f>ROUND((ROUND((SUM(BH122:BH151)),  2) + SUM(BH153:BH157)), 2)</f>
        <v>0</v>
      </c>
      <c r="I36" s="95">
        <v>0.2</v>
      </c>
      <c r="J36" s="94">
        <f>0</f>
        <v>0</v>
      </c>
      <c r="L36" s="28"/>
    </row>
    <row r="37" spans="2:12" s="1" customFormat="1" ht="14.45" hidden="1" customHeight="1">
      <c r="B37" s="28"/>
      <c r="E37" s="23" t="s">
        <v>48</v>
      </c>
      <c r="F37" s="94">
        <f>ROUND((ROUND((SUM(BI122:BI151)),  2) + SUM(BI153:BI157)), 2)</f>
        <v>0</v>
      </c>
      <c r="I37" s="95">
        <v>0</v>
      </c>
      <c r="J37" s="94">
        <f>0</f>
        <v>0</v>
      </c>
      <c r="L37" s="28"/>
    </row>
    <row r="38" spans="2:12" s="1" customFormat="1" ht="6.95" customHeight="1">
      <c r="B38" s="28"/>
      <c r="I38" s="87"/>
      <c r="L38" s="28"/>
    </row>
    <row r="39" spans="2:12" s="1" customFormat="1" ht="25.35" customHeight="1">
      <c r="B39" s="28"/>
      <c r="C39" s="96"/>
      <c r="D39" s="97" t="s">
        <v>49</v>
      </c>
      <c r="E39" s="53"/>
      <c r="F39" s="53"/>
      <c r="G39" s="98" t="s">
        <v>50</v>
      </c>
      <c r="H39" s="99" t="s">
        <v>51</v>
      </c>
      <c r="I39" s="100"/>
      <c r="J39" s="101">
        <f>SUM(J30:J37)</f>
        <v>0</v>
      </c>
      <c r="K39" s="102"/>
      <c r="L39" s="28"/>
    </row>
    <row r="40" spans="2:12" s="1" customFormat="1" ht="14.45" customHeight="1">
      <c r="B40" s="28"/>
      <c r="I40" s="87"/>
      <c r="L40" s="28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37" t="s">
        <v>52</v>
      </c>
      <c r="E50" s="38"/>
      <c r="F50" s="38"/>
      <c r="G50" s="37" t="s">
        <v>53</v>
      </c>
      <c r="H50" s="38"/>
      <c r="I50" s="103"/>
      <c r="J50" s="38"/>
      <c r="K50" s="38"/>
      <c r="L50" s="28"/>
    </row>
    <row r="51" spans="2:12" ht="11.25">
      <c r="B51" s="16"/>
      <c r="L51" s="16"/>
    </row>
    <row r="52" spans="2:12" ht="11.25">
      <c r="B52" s="16"/>
      <c r="L52" s="16"/>
    </row>
    <row r="53" spans="2:12" ht="11.25">
      <c r="B53" s="16"/>
      <c r="L53" s="16"/>
    </row>
    <row r="54" spans="2:12" ht="11.25">
      <c r="B54" s="16"/>
      <c r="L54" s="16"/>
    </row>
    <row r="55" spans="2:12" ht="11.25">
      <c r="B55" s="16"/>
      <c r="L55" s="16"/>
    </row>
    <row r="56" spans="2:12" ht="11.25">
      <c r="B56" s="16"/>
      <c r="L56" s="16"/>
    </row>
    <row r="57" spans="2:12" ht="11.25">
      <c r="B57" s="16"/>
      <c r="L57" s="16"/>
    </row>
    <row r="58" spans="2:12" ht="11.25">
      <c r="B58" s="16"/>
      <c r="L58" s="16"/>
    </row>
    <row r="59" spans="2:12" ht="11.25">
      <c r="B59" s="16"/>
      <c r="L59" s="16"/>
    </row>
    <row r="60" spans="2:12" ht="11.25">
      <c r="B60" s="16"/>
      <c r="L60" s="16"/>
    </row>
    <row r="61" spans="2:12" s="1" customFormat="1" ht="12.75">
      <c r="B61" s="28"/>
      <c r="D61" s="39" t="s">
        <v>54</v>
      </c>
      <c r="E61" s="30"/>
      <c r="F61" s="104" t="s">
        <v>55</v>
      </c>
      <c r="G61" s="39" t="s">
        <v>54</v>
      </c>
      <c r="H61" s="30"/>
      <c r="I61" s="105"/>
      <c r="J61" s="106" t="s">
        <v>55</v>
      </c>
      <c r="K61" s="30"/>
      <c r="L61" s="28"/>
    </row>
    <row r="62" spans="2:12" ht="11.25">
      <c r="B62" s="16"/>
      <c r="L62" s="16"/>
    </row>
    <row r="63" spans="2:12" ht="11.25">
      <c r="B63" s="16"/>
      <c r="L63" s="16"/>
    </row>
    <row r="64" spans="2:12" ht="11.25">
      <c r="B64" s="16"/>
      <c r="L64" s="16"/>
    </row>
    <row r="65" spans="2:12" s="1" customFormat="1" ht="12.75">
      <c r="B65" s="28"/>
      <c r="D65" s="37" t="s">
        <v>56</v>
      </c>
      <c r="E65" s="38"/>
      <c r="F65" s="38"/>
      <c r="G65" s="37" t="s">
        <v>57</v>
      </c>
      <c r="H65" s="38"/>
      <c r="I65" s="103"/>
      <c r="J65" s="38"/>
      <c r="K65" s="38"/>
      <c r="L65" s="28"/>
    </row>
    <row r="66" spans="2:12" ht="11.25">
      <c r="B66" s="16"/>
      <c r="L66" s="16"/>
    </row>
    <row r="67" spans="2:12" ht="11.25">
      <c r="B67" s="16"/>
      <c r="L67" s="16"/>
    </row>
    <row r="68" spans="2:12" ht="11.25">
      <c r="B68" s="16"/>
      <c r="L68" s="16"/>
    </row>
    <row r="69" spans="2:12" ht="11.25">
      <c r="B69" s="16"/>
      <c r="L69" s="16"/>
    </row>
    <row r="70" spans="2:12" ht="11.25">
      <c r="B70" s="16"/>
      <c r="L70" s="16"/>
    </row>
    <row r="71" spans="2:12" ht="11.25">
      <c r="B71" s="16"/>
      <c r="L71" s="16"/>
    </row>
    <row r="72" spans="2:12" ht="11.25">
      <c r="B72" s="16"/>
      <c r="L72" s="16"/>
    </row>
    <row r="73" spans="2:12" ht="11.25">
      <c r="B73" s="16"/>
      <c r="L73" s="16"/>
    </row>
    <row r="74" spans="2:12" ht="11.25">
      <c r="B74" s="16"/>
      <c r="L74" s="16"/>
    </row>
    <row r="75" spans="2:12" ht="11.25">
      <c r="B75" s="16"/>
      <c r="L75" s="16"/>
    </row>
    <row r="76" spans="2:12" s="1" customFormat="1" ht="12.75">
      <c r="B76" s="28"/>
      <c r="D76" s="39" t="s">
        <v>54</v>
      </c>
      <c r="E76" s="30"/>
      <c r="F76" s="104" t="s">
        <v>55</v>
      </c>
      <c r="G76" s="39" t="s">
        <v>54</v>
      </c>
      <c r="H76" s="30"/>
      <c r="I76" s="105"/>
      <c r="J76" s="106" t="s">
        <v>55</v>
      </c>
      <c r="K76" s="30"/>
      <c r="L76" s="28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107"/>
      <c r="J77" s="41"/>
      <c r="K77" s="41"/>
      <c r="L77" s="28"/>
    </row>
    <row r="81" spans="2:47" s="1" customFormat="1" ht="6.95" customHeight="1">
      <c r="B81" s="42"/>
      <c r="C81" s="43"/>
      <c r="D81" s="43"/>
      <c r="E81" s="43"/>
      <c r="F81" s="43"/>
      <c r="G81" s="43"/>
      <c r="H81" s="43"/>
      <c r="I81" s="108"/>
      <c r="J81" s="43"/>
      <c r="K81" s="43"/>
      <c r="L81" s="28"/>
    </row>
    <row r="82" spans="2:47" s="1" customFormat="1" ht="24.95" customHeight="1">
      <c r="B82" s="28"/>
      <c r="C82" s="17" t="s">
        <v>98</v>
      </c>
      <c r="I82" s="87"/>
      <c r="L82" s="28"/>
    </row>
    <row r="83" spans="2:47" s="1" customFormat="1" ht="6.95" customHeight="1">
      <c r="B83" s="28"/>
      <c r="I83" s="87"/>
      <c r="L83" s="28"/>
    </row>
    <row r="84" spans="2:47" s="1" customFormat="1" ht="12" customHeight="1">
      <c r="B84" s="28"/>
      <c r="C84" s="23" t="s">
        <v>14</v>
      </c>
      <c r="I84" s="87"/>
      <c r="L84" s="28"/>
    </row>
    <row r="85" spans="2:47" s="1" customFormat="1" ht="16.5" customHeight="1">
      <c r="B85" s="28"/>
      <c r="E85" s="218" t="str">
        <f>E7</f>
        <v>Zateplenie skladovaco expedičnej haly v areáli Šambron</v>
      </c>
      <c r="F85" s="219"/>
      <c r="G85" s="219"/>
      <c r="H85" s="219"/>
      <c r="I85" s="87"/>
      <c r="L85" s="28"/>
    </row>
    <row r="86" spans="2:47" s="1" customFormat="1" ht="12" customHeight="1">
      <c r="B86" s="28"/>
      <c r="C86" s="23" t="s">
        <v>96</v>
      </c>
      <c r="I86" s="87"/>
      <c r="L86" s="28"/>
    </row>
    <row r="87" spans="2:47" s="1" customFormat="1" ht="16.5" customHeight="1">
      <c r="B87" s="28"/>
      <c r="E87" s="198" t="str">
        <f>E9</f>
        <v>BL - Bleskozvod</v>
      </c>
      <c r="F87" s="220"/>
      <c r="G87" s="220"/>
      <c r="H87" s="220"/>
      <c r="I87" s="87"/>
      <c r="L87" s="28"/>
    </row>
    <row r="88" spans="2:47" s="1" customFormat="1" ht="6.95" customHeight="1">
      <c r="B88" s="28"/>
      <c r="I88" s="87"/>
      <c r="L88" s="28"/>
    </row>
    <row r="89" spans="2:47" s="1" customFormat="1" ht="12" customHeight="1">
      <c r="B89" s="28"/>
      <c r="C89" s="23" t="s">
        <v>20</v>
      </c>
      <c r="F89" s="21" t="str">
        <f>F12</f>
        <v>Śambron</v>
      </c>
      <c r="I89" s="88" t="s">
        <v>22</v>
      </c>
      <c r="J89" s="48">
        <f>IF(J12="","",J12)</f>
        <v>0</v>
      </c>
      <c r="L89" s="28"/>
    </row>
    <row r="90" spans="2:47" s="1" customFormat="1" ht="6.95" customHeight="1">
      <c r="B90" s="28"/>
      <c r="I90" s="87"/>
      <c r="L90" s="28"/>
    </row>
    <row r="91" spans="2:47" s="1" customFormat="1" ht="15.2" customHeight="1">
      <c r="B91" s="28"/>
      <c r="C91" s="23" t="s">
        <v>23</v>
      </c>
      <c r="F91" s="21" t="str">
        <f>E15</f>
        <v>AGROKARPATY, spol. s r. o. Plavnica</v>
      </c>
      <c r="I91" s="88" t="s">
        <v>31</v>
      </c>
      <c r="J91" s="26" t="str">
        <f>E21</f>
        <v>Inf. Pavel Fedorko</v>
      </c>
      <c r="L91" s="28"/>
    </row>
    <row r="92" spans="2:47" s="1" customFormat="1" ht="15.2" customHeight="1">
      <c r="B92" s="28"/>
      <c r="C92" s="23" t="s">
        <v>29</v>
      </c>
      <c r="F92" s="21" t="str">
        <f>IF(E18="","",E18)</f>
        <v>Vyplň údaj</v>
      </c>
      <c r="I92" s="88" t="s">
        <v>37</v>
      </c>
      <c r="J92" s="26" t="str">
        <f>E24</f>
        <v>Ing. Pavel Fedorko</v>
      </c>
      <c r="L92" s="28"/>
    </row>
    <row r="93" spans="2:47" s="1" customFormat="1" ht="10.35" customHeight="1">
      <c r="B93" s="28"/>
      <c r="I93" s="87"/>
      <c r="L93" s="28"/>
    </row>
    <row r="94" spans="2:47" s="1" customFormat="1" ht="29.25" customHeight="1">
      <c r="B94" s="28"/>
      <c r="C94" s="109" t="s">
        <v>99</v>
      </c>
      <c r="D94" s="96"/>
      <c r="E94" s="96"/>
      <c r="F94" s="96"/>
      <c r="G94" s="96"/>
      <c r="H94" s="96"/>
      <c r="I94" s="110"/>
      <c r="J94" s="111" t="s">
        <v>100</v>
      </c>
      <c r="K94" s="96"/>
      <c r="L94" s="28"/>
    </row>
    <row r="95" spans="2:47" s="1" customFormat="1" ht="10.35" customHeight="1">
      <c r="B95" s="28"/>
      <c r="I95" s="87"/>
      <c r="L95" s="28"/>
    </row>
    <row r="96" spans="2:47" s="1" customFormat="1" ht="22.9" customHeight="1">
      <c r="B96" s="28"/>
      <c r="C96" s="112" t="s">
        <v>101</v>
      </c>
      <c r="I96" s="87"/>
      <c r="J96" s="62">
        <f>J122</f>
        <v>0</v>
      </c>
      <c r="L96" s="28"/>
      <c r="AU96" s="13" t="s">
        <v>102</v>
      </c>
    </row>
    <row r="97" spans="2:12" s="8" customFormat="1" ht="24.95" customHeight="1">
      <c r="B97" s="113"/>
      <c r="D97" s="114" t="s">
        <v>103</v>
      </c>
      <c r="E97" s="115"/>
      <c r="F97" s="115"/>
      <c r="G97" s="115"/>
      <c r="H97" s="115"/>
      <c r="I97" s="116"/>
      <c r="J97" s="117">
        <f>J123</f>
        <v>0</v>
      </c>
      <c r="L97" s="113"/>
    </row>
    <row r="98" spans="2:12" s="9" customFormat="1" ht="19.899999999999999" customHeight="1">
      <c r="B98" s="118"/>
      <c r="D98" s="119" t="s">
        <v>105</v>
      </c>
      <c r="E98" s="120"/>
      <c r="F98" s="120"/>
      <c r="G98" s="120"/>
      <c r="H98" s="120"/>
      <c r="I98" s="121"/>
      <c r="J98" s="122">
        <f>J124</f>
        <v>0</v>
      </c>
      <c r="L98" s="118"/>
    </row>
    <row r="99" spans="2:12" s="8" customFormat="1" ht="24.95" customHeight="1">
      <c r="B99" s="113"/>
      <c r="D99" s="114" t="s">
        <v>305</v>
      </c>
      <c r="E99" s="115"/>
      <c r="F99" s="115"/>
      <c r="G99" s="115"/>
      <c r="H99" s="115"/>
      <c r="I99" s="116"/>
      <c r="J99" s="117">
        <f>J127</f>
        <v>0</v>
      </c>
      <c r="L99" s="113"/>
    </row>
    <row r="100" spans="2:12" s="9" customFormat="1" ht="19.899999999999999" customHeight="1">
      <c r="B100" s="118"/>
      <c r="D100" s="119" t="s">
        <v>306</v>
      </c>
      <c r="E100" s="120"/>
      <c r="F100" s="120"/>
      <c r="G100" s="120"/>
      <c r="H100" s="120"/>
      <c r="I100" s="121"/>
      <c r="J100" s="122">
        <f>J128</f>
        <v>0</v>
      </c>
      <c r="L100" s="118"/>
    </row>
    <row r="101" spans="2:12" s="8" customFormat="1" ht="24.95" customHeight="1">
      <c r="B101" s="113"/>
      <c r="D101" s="114" t="s">
        <v>307</v>
      </c>
      <c r="E101" s="115"/>
      <c r="F101" s="115"/>
      <c r="G101" s="115"/>
      <c r="H101" s="115"/>
      <c r="I101" s="116"/>
      <c r="J101" s="117">
        <f>J150</f>
        <v>0</v>
      </c>
      <c r="L101" s="113"/>
    </row>
    <row r="102" spans="2:12" s="8" customFormat="1" ht="21.75" customHeight="1">
      <c r="B102" s="113"/>
      <c r="D102" s="123" t="s">
        <v>112</v>
      </c>
      <c r="I102" s="124"/>
      <c r="J102" s="125">
        <f>J152</f>
        <v>0</v>
      </c>
      <c r="L102" s="113"/>
    </row>
    <row r="103" spans="2:12" s="1" customFormat="1" ht="21.75" customHeight="1">
      <c r="B103" s="28"/>
      <c r="I103" s="87"/>
      <c r="L103" s="28"/>
    </row>
    <row r="104" spans="2:12" s="1" customFormat="1" ht="6.95" customHeight="1">
      <c r="B104" s="40"/>
      <c r="C104" s="41"/>
      <c r="D104" s="41"/>
      <c r="E104" s="41"/>
      <c r="F104" s="41"/>
      <c r="G104" s="41"/>
      <c r="H104" s="41"/>
      <c r="I104" s="107"/>
      <c r="J104" s="41"/>
      <c r="K104" s="41"/>
      <c r="L104" s="28"/>
    </row>
    <row r="108" spans="2:12" s="1" customFormat="1" ht="6.95" customHeight="1">
      <c r="B108" s="42"/>
      <c r="C108" s="43"/>
      <c r="D108" s="43"/>
      <c r="E108" s="43"/>
      <c r="F108" s="43"/>
      <c r="G108" s="43"/>
      <c r="H108" s="43"/>
      <c r="I108" s="108"/>
      <c r="J108" s="43"/>
      <c r="K108" s="43"/>
      <c r="L108" s="28"/>
    </row>
    <row r="109" spans="2:12" s="1" customFormat="1" ht="24.95" customHeight="1">
      <c r="B109" s="28"/>
      <c r="C109" s="17" t="s">
        <v>113</v>
      </c>
      <c r="I109" s="87"/>
      <c r="L109" s="28"/>
    </row>
    <row r="110" spans="2:12" s="1" customFormat="1" ht="6.95" customHeight="1">
      <c r="B110" s="28"/>
      <c r="I110" s="87"/>
      <c r="L110" s="28"/>
    </row>
    <row r="111" spans="2:12" s="1" customFormat="1" ht="12" customHeight="1">
      <c r="B111" s="28"/>
      <c r="C111" s="23" t="s">
        <v>14</v>
      </c>
      <c r="I111" s="87"/>
      <c r="L111" s="28"/>
    </row>
    <row r="112" spans="2:12" s="1" customFormat="1" ht="16.5" customHeight="1">
      <c r="B112" s="28"/>
      <c r="E112" s="218" t="str">
        <f>E7</f>
        <v>Zateplenie skladovaco expedičnej haly v areáli Šambron</v>
      </c>
      <c r="F112" s="219"/>
      <c r="G112" s="219"/>
      <c r="H112" s="219"/>
      <c r="I112" s="87"/>
      <c r="L112" s="28"/>
    </row>
    <row r="113" spans="2:65" s="1" customFormat="1" ht="12" customHeight="1">
      <c r="B113" s="28"/>
      <c r="C113" s="23" t="s">
        <v>96</v>
      </c>
      <c r="I113" s="87"/>
      <c r="L113" s="28"/>
    </row>
    <row r="114" spans="2:65" s="1" customFormat="1" ht="16.5" customHeight="1">
      <c r="B114" s="28"/>
      <c r="E114" s="198" t="str">
        <f>E9</f>
        <v>BL - Bleskozvod</v>
      </c>
      <c r="F114" s="220"/>
      <c r="G114" s="220"/>
      <c r="H114" s="220"/>
      <c r="I114" s="87"/>
      <c r="L114" s="28"/>
    </row>
    <row r="115" spans="2:65" s="1" customFormat="1" ht="6.95" customHeight="1">
      <c r="B115" s="28"/>
      <c r="I115" s="87"/>
      <c r="L115" s="28"/>
    </row>
    <row r="116" spans="2:65" s="1" customFormat="1" ht="12" customHeight="1">
      <c r="B116" s="28"/>
      <c r="C116" s="23" t="s">
        <v>20</v>
      </c>
      <c r="F116" s="21" t="str">
        <f>F12</f>
        <v>Śambron</v>
      </c>
      <c r="I116" s="88" t="s">
        <v>22</v>
      </c>
      <c r="J116" s="48">
        <f>IF(J12="","",J12)</f>
        <v>0</v>
      </c>
      <c r="L116" s="28"/>
    </row>
    <row r="117" spans="2:65" s="1" customFormat="1" ht="6.95" customHeight="1">
      <c r="B117" s="28"/>
      <c r="I117" s="87"/>
      <c r="L117" s="28"/>
    </row>
    <row r="118" spans="2:65" s="1" customFormat="1" ht="15.2" customHeight="1">
      <c r="B118" s="28"/>
      <c r="C118" s="23" t="s">
        <v>23</v>
      </c>
      <c r="F118" s="21" t="str">
        <f>E15</f>
        <v>AGROKARPATY, spol. s r. o. Plavnica</v>
      </c>
      <c r="I118" s="88" t="s">
        <v>31</v>
      </c>
      <c r="J118" s="26" t="str">
        <f>E21</f>
        <v>Inf. Pavel Fedorko</v>
      </c>
      <c r="L118" s="28"/>
    </row>
    <row r="119" spans="2:65" s="1" customFormat="1" ht="15.2" customHeight="1">
      <c r="B119" s="28"/>
      <c r="C119" s="23" t="s">
        <v>29</v>
      </c>
      <c r="F119" s="21" t="str">
        <f>IF(E18="","",E18)</f>
        <v>Vyplň údaj</v>
      </c>
      <c r="I119" s="88" t="s">
        <v>37</v>
      </c>
      <c r="J119" s="26" t="str">
        <f>E24</f>
        <v>Ing. Pavel Fedorko</v>
      </c>
      <c r="L119" s="28"/>
    </row>
    <row r="120" spans="2:65" s="1" customFormat="1" ht="10.35" customHeight="1">
      <c r="B120" s="28"/>
      <c r="I120" s="87"/>
      <c r="L120" s="28"/>
    </row>
    <row r="121" spans="2:65" s="10" customFormat="1" ht="29.25" customHeight="1">
      <c r="B121" s="126"/>
      <c r="C121" s="127" t="s">
        <v>114</v>
      </c>
      <c r="D121" s="128" t="s">
        <v>64</v>
      </c>
      <c r="E121" s="128" t="s">
        <v>60</v>
      </c>
      <c r="F121" s="128" t="s">
        <v>61</v>
      </c>
      <c r="G121" s="128" t="s">
        <v>115</v>
      </c>
      <c r="H121" s="128" t="s">
        <v>116</v>
      </c>
      <c r="I121" s="129" t="s">
        <v>117</v>
      </c>
      <c r="J121" s="130" t="s">
        <v>100</v>
      </c>
      <c r="K121" s="131" t="s">
        <v>118</v>
      </c>
      <c r="L121" s="126"/>
      <c r="M121" s="55" t="s">
        <v>1</v>
      </c>
      <c r="N121" s="56" t="s">
        <v>43</v>
      </c>
      <c r="O121" s="56" t="s">
        <v>119</v>
      </c>
      <c r="P121" s="56" t="s">
        <v>120</v>
      </c>
      <c r="Q121" s="56" t="s">
        <v>121</v>
      </c>
      <c r="R121" s="56" t="s">
        <v>122</v>
      </c>
      <c r="S121" s="56" t="s">
        <v>123</v>
      </c>
      <c r="T121" s="56" t="s">
        <v>124</v>
      </c>
      <c r="U121" s="57" t="s">
        <v>125</v>
      </c>
    </row>
    <row r="122" spans="2:65" s="1" customFormat="1" ht="22.9" customHeight="1">
      <c r="B122" s="28"/>
      <c r="C122" s="60" t="s">
        <v>101</v>
      </c>
      <c r="I122" s="87"/>
      <c r="J122" s="132">
        <f>BK122</f>
        <v>0</v>
      </c>
      <c r="L122" s="28"/>
      <c r="M122" s="58"/>
      <c r="N122" s="49"/>
      <c r="O122" s="49"/>
      <c r="P122" s="133">
        <f>P123+P127+P150+P152</f>
        <v>0</v>
      </c>
      <c r="Q122" s="49"/>
      <c r="R122" s="133">
        <f>R123+R127+R150+R152</f>
        <v>0</v>
      </c>
      <c r="S122" s="49"/>
      <c r="T122" s="133">
        <f>T123+T127+T150+T152</f>
        <v>0</v>
      </c>
      <c r="U122" s="50"/>
      <c r="AT122" s="13" t="s">
        <v>78</v>
      </c>
      <c r="AU122" s="13" t="s">
        <v>102</v>
      </c>
      <c r="BK122" s="134">
        <f>BK123+BK127+BK150+BK152</f>
        <v>0</v>
      </c>
    </row>
    <row r="123" spans="2:65" s="11" customFormat="1" ht="25.9" customHeight="1">
      <c r="B123" s="135"/>
      <c r="D123" s="136" t="s">
        <v>78</v>
      </c>
      <c r="E123" s="137" t="s">
        <v>126</v>
      </c>
      <c r="F123" s="137" t="s">
        <v>127</v>
      </c>
      <c r="I123" s="138"/>
      <c r="J123" s="125">
        <f>BK123</f>
        <v>0</v>
      </c>
      <c r="L123" s="135"/>
      <c r="M123" s="139"/>
      <c r="P123" s="140">
        <f>P124</f>
        <v>0</v>
      </c>
      <c r="R123" s="140">
        <f>R124</f>
        <v>0</v>
      </c>
      <c r="T123" s="140">
        <f>T124</f>
        <v>0</v>
      </c>
      <c r="U123" s="141"/>
      <c r="AR123" s="136" t="s">
        <v>87</v>
      </c>
      <c r="AT123" s="142" t="s">
        <v>78</v>
      </c>
      <c r="AU123" s="142" t="s">
        <v>79</v>
      </c>
      <c r="AY123" s="136" t="s">
        <v>128</v>
      </c>
      <c r="BK123" s="143">
        <f>BK124</f>
        <v>0</v>
      </c>
    </row>
    <row r="124" spans="2:65" s="11" customFormat="1" ht="22.9" customHeight="1">
      <c r="B124" s="135"/>
      <c r="D124" s="136" t="s">
        <v>78</v>
      </c>
      <c r="E124" s="144" t="s">
        <v>158</v>
      </c>
      <c r="F124" s="144" t="s">
        <v>170</v>
      </c>
      <c r="I124" s="138"/>
      <c r="J124" s="145">
        <f>BK124</f>
        <v>0</v>
      </c>
      <c r="L124" s="135"/>
      <c r="M124" s="139"/>
      <c r="P124" s="140">
        <f>SUM(P125:P126)</f>
        <v>0</v>
      </c>
      <c r="R124" s="140">
        <f>SUM(R125:R126)</f>
        <v>0</v>
      </c>
      <c r="T124" s="140">
        <f>SUM(T125:T126)</f>
        <v>0</v>
      </c>
      <c r="U124" s="141"/>
      <c r="AR124" s="136" t="s">
        <v>87</v>
      </c>
      <c r="AT124" s="142" t="s">
        <v>78</v>
      </c>
      <c r="AU124" s="142" t="s">
        <v>87</v>
      </c>
      <c r="AY124" s="136" t="s">
        <v>128</v>
      </c>
      <c r="BK124" s="143">
        <f>SUM(BK125:BK126)</f>
        <v>0</v>
      </c>
    </row>
    <row r="125" spans="2:65" s="1" customFormat="1" ht="24" customHeight="1">
      <c r="B125" s="28"/>
      <c r="C125" s="146" t="s">
        <v>87</v>
      </c>
      <c r="D125" s="146" t="s">
        <v>132</v>
      </c>
      <c r="E125" s="147" t="s">
        <v>308</v>
      </c>
      <c r="F125" s="148" t="s">
        <v>309</v>
      </c>
      <c r="G125" s="149" t="s">
        <v>156</v>
      </c>
      <c r="H125" s="150">
        <v>4</v>
      </c>
      <c r="I125" s="150"/>
      <c r="J125" s="151">
        <f>ROUND(I125*H125,3)</f>
        <v>0</v>
      </c>
      <c r="K125" s="148" t="s">
        <v>1</v>
      </c>
      <c r="L125" s="28"/>
      <c r="M125" s="152" t="s">
        <v>1</v>
      </c>
      <c r="N125" s="153" t="s">
        <v>45</v>
      </c>
      <c r="P125" s="154">
        <f>O125*H125</f>
        <v>0</v>
      </c>
      <c r="Q125" s="154">
        <v>0</v>
      </c>
      <c r="R125" s="154">
        <f>Q125*H125</f>
        <v>0</v>
      </c>
      <c r="S125" s="154">
        <v>0</v>
      </c>
      <c r="T125" s="154">
        <f>S125*H125</f>
        <v>0</v>
      </c>
      <c r="U125" s="155" t="s">
        <v>1</v>
      </c>
      <c r="AR125" s="156" t="s">
        <v>137</v>
      </c>
      <c r="AT125" s="156" t="s">
        <v>132</v>
      </c>
      <c r="AU125" s="156" t="s">
        <v>138</v>
      </c>
      <c r="AY125" s="13" t="s">
        <v>128</v>
      </c>
      <c r="BE125" s="157">
        <f>IF(N125="základná",J125,0)</f>
        <v>0</v>
      </c>
      <c r="BF125" s="157">
        <f>IF(N125="znížená",J125,0)</f>
        <v>0</v>
      </c>
      <c r="BG125" s="157">
        <f>IF(N125="zákl. prenesená",J125,0)</f>
        <v>0</v>
      </c>
      <c r="BH125" s="157">
        <f>IF(N125="zníž. prenesená",J125,0)</f>
        <v>0</v>
      </c>
      <c r="BI125" s="157">
        <f>IF(N125="nulová",J125,0)</f>
        <v>0</v>
      </c>
      <c r="BJ125" s="13" t="s">
        <v>138</v>
      </c>
      <c r="BK125" s="158">
        <f>ROUND(I125*H125,3)</f>
        <v>0</v>
      </c>
      <c r="BL125" s="13" t="s">
        <v>137</v>
      </c>
      <c r="BM125" s="156" t="s">
        <v>138</v>
      </c>
    </row>
    <row r="126" spans="2:65" s="1" customFormat="1" ht="36" customHeight="1">
      <c r="B126" s="28"/>
      <c r="C126" s="146" t="s">
        <v>138</v>
      </c>
      <c r="D126" s="146" t="s">
        <v>132</v>
      </c>
      <c r="E126" s="147" t="s">
        <v>310</v>
      </c>
      <c r="F126" s="148" t="s">
        <v>311</v>
      </c>
      <c r="G126" s="149" t="s">
        <v>189</v>
      </c>
      <c r="H126" s="150">
        <v>21</v>
      </c>
      <c r="I126" s="150"/>
      <c r="J126" s="151">
        <f>ROUND(I126*H126,3)</f>
        <v>0</v>
      </c>
      <c r="K126" s="148" t="s">
        <v>1</v>
      </c>
      <c r="L126" s="28"/>
      <c r="M126" s="152" t="s">
        <v>1</v>
      </c>
      <c r="N126" s="153" t="s">
        <v>45</v>
      </c>
      <c r="P126" s="154">
        <f>O126*H126</f>
        <v>0</v>
      </c>
      <c r="Q126" s="154">
        <v>0</v>
      </c>
      <c r="R126" s="154">
        <f>Q126*H126</f>
        <v>0</v>
      </c>
      <c r="S126" s="154">
        <v>0</v>
      </c>
      <c r="T126" s="154">
        <f>S126*H126</f>
        <v>0</v>
      </c>
      <c r="U126" s="155" t="s">
        <v>1</v>
      </c>
      <c r="AR126" s="156" t="s">
        <v>137</v>
      </c>
      <c r="AT126" s="156" t="s">
        <v>132</v>
      </c>
      <c r="AU126" s="156" t="s">
        <v>138</v>
      </c>
      <c r="AY126" s="13" t="s">
        <v>128</v>
      </c>
      <c r="BE126" s="157">
        <f>IF(N126="základná",J126,0)</f>
        <v>0</v>
      </c>
      <c r="BF126" s="157">
        <f>IF(N126="znížená",J126,0)</f>
        <v>0</v>
      </c>
      <c r="BG126" s="157">
        <f>IF(N126="zákl. prenesená",J126,0)</f>
        <v>0</v>
      </c>
      <c r="BH126" s="157">
        <f>IF(N126="zníž. prenesená",J126,0)</f>
        <v>0</v>
      </c>
      <c r="BI126" s="157">
        <f>IF(N126="nulová",J126,0)</f>
        <v>0</v>
      </c>
      <c r="BJ126" s="13" t="s">
        <v>138</v>
      </c>
      <c r="BK126" s="158">
        <f>ROUND(I126*H126,3)</f>
        <v>0</v>
      </c>
      <c r="BL126" s="13" t="s">
        <v>137</v>
      </c>
      <c r="BM126" s="156" t="s">
        <v>137</v>
      </c>
    </row>
    <row r="127" spans="2:65" s="11" customFormat="1" ht="25.9" customHeight="1">
      <c r="B127" s="135"/>
      <c r="D127" s="136" t="s">
        <v>78</v>
      </c>
      <c r="E127" s="137" t="s">
        <v>153</v>
      </c>
      <c r="F127" s="137" t="s">
        <v>153</v>
      </c>
      <c r="I127" s="138"/>
      <c r="J127" s="125">
        <f>BK127</f>
        <v>0</v>
      </c>
      <c r="L127" s="135"/>
      <c r="M127" s="139"/>
      <c r="P127" s="140">
        <f>P128</f>
        <v>0</v>
      </c>
      <c r="R127" s="140">
        <f>R128</f>
        <v>0</v>
      </c>
      <c r="T127" s="140">
        <f>T128</f>
        <v>0</v>
      </c>
      <c r="U127" s="141"/>
      <c r="AR127" s="136" t="s">
        <v>131</v>
      </c>
      <c r="AT127" s="142" t="s">
        <v>78</v>
      </c>
      <c r="AU127" s="142" t="s">
        <v>79</v>
      </c>
      <c r="AY127" s="136" t="s">
        <v>128</v>
      </c>
      <c r="BK127" s="143">
        <f>BK128</f>
        <v>0</v>
      </c>
    </row>
    <row r="128" spans="2:65" s="11" customFormat="1" ht="22.9" customHeight="1">
      <c r="B128" s="135"/>
      <c r="D128" s="136" t="s">
        <v>78</v>
      </c>
      <c r="E128" s="144" t="s">
        <v>312</v>
      </c>
      <c r="F128" s="144" t="s">
        <v>313</v>
      </c>
      <c r="I128" s="138"/>
      <c r="J128" s="145">
        <f>BK128</f>
        <v>0</v>
      </c>
      <c r="L128" s="135"/>
      <c r="M128" s="139"/>
      <c r="P128" s="140">
        <f>SUM(P129:P149)</f>
        <v>0</v>
      </c>
      <c r="R128" s="140">
        <f>SUM(R129:R149)</f>
        <v>0</v>
      </c>
      <c r="T128" s="140">
        <f>SUM(T129:T149)</f>
        <v>0</v>
      </c>
      <c r="U128" s="141"/>
      <c r="AR128" s="136" t="s">
        <v>131</v>
      </c>
      <c r="AT128" s="142" t="s">
        <v>78</v>
      </c>
      <c r="AU128" s="142" t="s">
        <v>87</v>
      </c>
      <c r="AY128" s="136" t="s">
        <v>128</v>
      </c>
      <c r="BK128" s="143">
        <f>SUM(BK129:BK149)</f>
        <v>0</v>
      </c>
    </row>
    <row r="129" spans="2:65" s="1" customFormat="1" ht="24" customHeight="1">
      <c r="B129" s="28"/>
      <c r="C129" s="146" t="s">
        <v>131</v>
      </c>
      <c r="D129" s="146" t="s">
        <v>132</v>
      </c>
      <c r="E129" s="147" t="s">
        <v>314</v>
      </c>
      <c r="F129" s="148" t="s">
        <v>315</v>
      </c>
      <c r="G129" s="149" t="s">
        <v>189</v>
      </c>
      <c r="H129" s="150">
        <v>20</v>
      </c>
      <c r="I129" s="150"/>
      <c r="J129" s="151">
        <f t="shared" ref="J129:J149" si="0">ROUND(I129*H129,3)</f>
        <v>0</v>
      </c>
      <c r="K129" s="148" t="s">
        <v>1</v>
      </c>
      <c r="L129" s="28"/>
      <c r="M129" s="152" t="s">
        <v>1</v>
      </c>
      <c r="N129" s="153" t="s">
        <v>45</v>
      </c>
      <c r="P129" s="154">
        <f t="shared" ref="P129:P149" si="1">O129*H129</f>
        <v>0</v>
      </c>
      <c r="Q129" s="154">
        <v>0</v>
      </c>
      <c r="R129" s="154">
        <f t="shared" ref="R129:R149" si="2">Q129*H129</f>
        <v>0</v>
      </c>
      <c r="S129" s="154">
        <v>0</v>
      </c>
      <c r="T129" s="154">
        <f t="shared" ref="T129:T149" si="3">S129*H129</f>
        <v>0</v>
      </c>
      <c r="U129" s="155" t="s">
        <v>1</v>
      </c>
      <c r="AR129" s="156" t="s">
        <v>203</v>
      </c>
      <c r="AT129" s="156" t="s">
        <v>132</v>
      </c>
      <c r="AU129" s="156" t="s">
        <v>138</v>
      </c>
      <c r="AY129" s="13" t="s">
        <v>128</v>
      </c>
      <c r="BE129" s="157">
        <f t="shared" ref="BE129:BE149" si="4">IF(N129="základná",J129,0)</f>
        <v>0</v>
      </c>
      <c r="BF129" s="157">
        <f t="shared" ref="BF129:BF149" si="5">IF(N129="znížená",J129,0)</f>
        <v>0</v>
      </c>
      <c r="BG129" s="157">
        <f t="shared" ref="BG129:BG149" si="6">IF(N129="zákl. prenesená",J129,0)</f>
        <v>0</v>
      </c>
      <c r="BH129" s="157">
        <f t="shared" ref="BH129:BH149" si="7">IF(N129="zníž. prenesená",J129,0)</f>
        <v>0</v>
      </c>
      <c r="BI129" s="157">
        <f t="shared" ref="BI129:BI149" si="8">IF(N129="nulová",J129,0)</f>
        <v>0</v>
      </c>
      <c r="BJ129" s="13" t="s">
        <v>138</v>
      </c>
      <c r="BK129" s="158">
        <f t="shared" ref="BK129:BK149" si="9">ROUND(I129*H129,3)</f>
        <v>0</v>
      </c>
      <c r="BL129" s="13" t="s">
        <v>203</v>
      </c>
      <c r="BM129" s="156" t="s">
        <v>129</v>
      </c>
    </row>
    <row r="130" spans="2:65" s="1" customFormat="1" ht="16.5" customHeight="1">
      <c r="B130" s="28"/>
      <c r="C130" s="159" t="s">
        <v>137</v>
      </c>
      <c r="D130" s="159" t="s">
        <v>153</v>
      </c>
      <c r="E130" s="160" t="s">
        <v>316</v>
      </c>
      <c r="F130" s="161" t="s">
        <v>317</v>
      </c>
      <c r="G130" s="162" t="s">
        <v>189</v>
      </c>
      <c r="H130" s="163">
        <v>21</v>
      </c>
      <c r="I130" s="163"/>
      <c r="J130" s="164">
        <f t="shared" si="0"/>
        <v>0</v>
      </c>
      <c r="K130" s="161" t="s">
        <v>1</v>
      </c>
      <c r="L130" s="165"/>
      <c r="M130" s="166" t="s">
        <v>1</v>
      </c>
      <c r="N130" s="167" t="s">
        <v>45</v>
      </c>
      <c r="P130" s="154">
        <f t="shared" si="1"/>
        <v>0</v>
      </c>
      <c r="Q130" s="154">
        <v>0</v>
      </c>
      <c r="R130" s="154">
        <f t="shared" si="2"/>
        <v>0</v>
      </c>
      <c r="S130" s="154">
        <v>0</v>
      </c>
      <c r="T130" s="154">
        <f t="shared" si="3"/>
        <v>0</v>
      </c>
      <c r="U130" s="155" t="s">
        <v>1</v>
      </c>
      <c r="AR130" s="156" t="s">
        <v>318</v>
      </c>
      <c r="AT130" s="156" t="s">
        <v>153</v>
      </c>
      <c r="AU130" s="156" t="s">
        <v>138</v>
      </c>
      <c r="AY130" s="13" t="s">
        <v>128</v>
      </c>
      <c r="BE130" s="157">
        <f t="shared" si="4"/>
        <v>0</v>
      </c>
      <c r="BF130" s="157">
        <f t="shared" si="5"/>
        <v>0</v>
      </c>
      <c r="BG130" s="157">
        <f t="shared" si="6"/>
        <v>0</v>
      </c>
      <c r="BH130" s="157">
        <f t="shared" si="7"/>
        <v>0</v>
      </c>
      <c r="BI130" s="157">
        <f t="shared" si="8"/>
        <v>0</v>
      </c>
      <c r="BJ130" s="13" t="s">
        <v>138</v>
      </c>
      <c r="BK130" s="158">
        <f t="shared" si="9"/>
        <v>0</v>
      </c>
      <c r="BL130" s="13" t="s">
        <v>203</v>
      </c>
      <c r="BM130" s="156" t="s">
        <v>152</v>
      </c>
    </row>
    <row r="131" spans="2:65" s="1" customFormat="1" ht="24" customHeight="1">
      <c r="B131" s="28"/>
      <c r="C131" s="146" t="s">
        <v>143</v>
      </c>
      <c r="D131" s="146" t="s">
        <v>132</v>
      </c>
      <c r="E131" s="147" t="s">
        <v>319</v>
      </c>
      <c r="F131" s="148" t="s">
        <v>320</v>
      </c>
      <c r="G131" s="149" t="s">
        <v>189</v>
      </c>
      <c r="H131" s="150">
        <v>90</v>
      </c>
      <c r="I131" s="150"/>
      <c r="J131" s="151">
        <f t="shared" si="0"/>
        <v>0</v>
      </c>
      <c r="K131" s="148" t="s">
        <v>1</v>
      </c>
      <c r="L131" s="28"/>
      <c r="M131" s="152" t="s">
        <v>1</v>
      </c>
      <c r="N131" s="153" t="s">
        <v>45</v>
      </c>
      <c r="P131" s="154">
        <f t="shared" si="1"/>
        <v>0</v>
      </c>
      <c r="Q131" s="154">
        <v>0</v>
      </c>
      <c r="R131" s="154">
        <f t="shared" si="2"/>
        <v>0</v>
      </c>
      <c r="S131" s="154">
        <v>0</v>
      </c>
      <c r="T131" s="154">
        <f t="shared" si="3"/>
        <v>0</v>
      </c>
      <c r="U131" s="155" t="s">
        <v>1</v>
      </c>
      <c r="AR131" s="156" t="s">
        <v>203</v>
      </c>
      <c r="AT131" s="156" t="s">
        <v>132</v>
      </c>
      <c r="AU131" s="156" t="s">
        <v>138</v>
      </c>
      <c r="AY131" s="13" t="s">
        <v>128</v>
      </c>
      <c r="BE131" s="157">
        <f t="shared" si="4"/>
        <v>0</v>
      </c>
      <c r="BF131" s="157">
        <f t="shared" si="5"/>
        <v>0</v>
      </c>
      <c r="BG131" s="157">
        <f t="shared" si="6"/>
        <v>0</v>
      </c>
      <c r="BH131" s="157">
        <f t="shared" si="7"/>
        <v>0</v>
      </c>
      <c r="BI131" s="157">
        <f t="shared" si="8"/>
        <v>0</v>
      </c>
      <c r="BJ131" s="13" t="s">
        <v>138</v>
      </c>
      <c r="BK131" s="158">
        <f t="shared" si="9"/>
        <v>0</v>
      </c>
      <c r="BL131" s="13" t="s">
        <v>203</v>
      </c>
      <c r="BM131" s="156" t="s">
        <v>321</v>
      </c>
    </row>
    <row r="132" spans="2:65" s="1" customFormat="1" ht="16.5" customHeight="1">
      <c r="B132" s="28"/>
      <c r="C132" s="159" t="s">
        <v>129</v>
      </c>
      <c r="D132" s="159" t="s">
        <v>153</v>
      </c>
      <c r="E132" s="160" t="s">
        <v>322</v>
      </c>
      <c r="F132" s="161" t="s">
        <v>323</v>
      </c>
      <c r="G132" s="162" t="s">
        <v>254</v>
      </c>
      <c r="H132" s="163">
        <v>39.976999999999997</v>
      </c>
      <c r="I132" s="163"/>
      <c r="J132" s="164">
        <f t="shared" si="0"/>
        <v>0</v>
      </c>
      <c r="K132" s="161" t="s">
        <v>1</v>
      </c>
      <c r="L132" s="165"/>
      <c r="M132" s="166" t="s">
        <v>1</v>
      </c>
      <c r="N132" s="167" t="s">
        <v>45</v>
      </c>
      <c r="P132" s="154">
        <f t="shared" si="1"/>
        <v>0</v>
      </c>
      <c r="Q132" s="154">
        <v>0</v>
      </c>
      <c r="R132" s="154">
        <f t="shared" si="2"/>
        <v>0</v>
      </c>
      <c r="S132" s="154">
        <v>0</v>
      </c>
      <c r="T132" s="154">
        <f t="shared" si="3"/>
        <v>0</v>
      </c>
      <c r="U132" s="155" t="s">
        <v>1</v>
      </c>
      <c r="AR132" s="156" t="s">
        <v>318</v>
      </c>
      <c r="AT132" s="156" t="s">
        <v>153</v>
      </c>
      <c r="AU132" s="156" t="s">
        <v>138</v>
      </c>
      <c r="AY132" s="13" t="s">
        <v>128</v>
      </c>
      <c r="BE132" s="157">
        <f t="shared" si="4"/>
        <v>0</v>
      </c>
      <c r="BF132" s="157">
        <f t="shared" si="5"/>
        <v>0</v>
      </c>
      <c r="BG132" s="157">
        <f t="shared" si="6"/>
        <v>0</v>
      </c>
      <c r="BH132" s="157">
        <f t="shared" si="7"/>
        <v>0</v>
      </c>
      <c r="BI132" s="157">
        <f t="shared" si="8"/>
        <v>0</v>
      </c>
      <c r="BJ132" s="13" t="s">
        <v>138</v>
      </c>
      <c r="BK132" s="158">
        <f t="shared" si="9"/>
        <v>0</v>
      </c>
      <c r="BL132" s="13" t="s">
        <v>203</v>
      </c>
      <c r="BM132" s="156" t="s">
        <v>166</v>
      </c>
    </row>
    <row r="133" spans="2:65" s="1" customFormat="1" ht="36" customHeight="1">
      <c r="B133" s="28"/>
      <c r="C133" s="159" t="s">
        <v>324</v>
      </c>
      <c r="D133" s="159" t="s">
        <v>153</v>
      </c>
      <c r="E133" s="160" t="s">
        <v>325</v>
      </c>
      <c r="F133" s="161" t="s">
        <v>326</v>
      </c>
      <c r="G133" s="162" t="s">
        <v>156</v>
      </c>
      <c r="H133" s="163">
        <v>30</v>
      </c>
      <c r="I133" s="163"/>
      <c r="J133" s="164">
        <f t="shared" si="0"/>
        <v>0</v>
      </c>
      <c r="K133" s="161" t="s">
        <v>1</v>
      </c>
      <c r="L133" s="165"/>
      <c r="M133" s="166" t="s">
        <v>1</v>
      </c>
      <c r="N133" s="167" t="s">
        <v>45</v>
      </c>
      <c r="P133" s="154">
        <f t="shared" si="1"/>
        <v>0</v>
      </c>
      <c r="Q133" s="154">
        <v>0</v>
      </c>
      <c r="R133" s="154">
        <f t="shared" si="2"/>
        <v>0</v>
      </c>
      <c r="S133" s="154">
        <v>0</v>
      </c>
      <c r="T133" s="154">
        <f t="shared" si="3"/>
        <v>0</v>
      </c>
      <c r="U133" s="155" t="s">
        <v>1</v>
      </c>
      <c r="AR133" s="156" t="s">
        <v>318</v>
      </c>
      <c r="AT133" s="156" t="s">
        <v>153</v>
      </c>
      <c r="AU133" s="156" t="s">
        <v>138</v>
      </c>
      <c r="AY133" s="13" t="s">
        <v>128</v>
      </c>
      <c r="BE133" s="157">
        <f t="shared" si="4"/>
        <v>0</v>
      </c>
      <c r="BF133" s="157">
        <f t="shared" si="5"/>
        <v>0</v>
      </c>
      <c r="BG133" s="157">
        <f t="shared" si="6"/>
        <v>0</v>
      </c>
      <c r="BH133" s="157">
        <f t="shared" si="7"/>
        <v>0</v>
      </c>
      <c r="BI133" s="157">
        <f t="shared" si="8"/>
        <v>0</v>
      </c>
      <c r="BJ133" s="13" t="s">
        <v>138</v>
      </c>
      <c r="BK133" s="158">
        <f t="shared" si="9"/>
        <v>0</v>
      </c>
      <c r="BL133" s="13" t="s">
        <v>203</v>
      </c>
      <c r="BM133" s="156" t="s">
        <v>327</v>
      </c>
    </row>
    <row r="134" spans="2:65" s="1" customFormat="1" ht="36" customHeight="1">
      <c r="B134" s="28"/>
      <c r="C134" s="159" t="s">
        <v>152</v>
      </c>
      <c r="D134" s="159" t="s">
        <v>153</v>
      </c>
      <c r="E134" s="160" t="s">
        <v>328</v>
      </c>
      <c r="F134" s="161" t="s">
        <v>329</v>
      </c>
      <c r="G134" s="162" t="s">
        <v>156</v>
      </c>
      <c r="H134" s="163">
        <v>26</v>
      </c>
      <c r="I134" s="163"/>
      <c r="J134" s="164">
        <f t="shared" si="0"/>
        <v>0</v>
      </c>
      <c r="K134" s="161" t="s">
        <v>1</v>
      </c>
      <c r="L134" s="165"/>
      <c r="M134" s="166" t="s">
        <v>1</v>
      </c>
      <c r="N134" s="167" t="s">
        <v>45</v>
      </c>
      <c r="P134" s="154">
        <f t="shared" si="1"/>
        <v>0</v>
      </c>
      <c r="Q134" s="154">
        <v>0</v>
      </c>
      <c r="R134" s="154">
        <f t="shared" si="2"/>
        <v>0</v>
      </c>
      <c r="S134" s="154">
        <v>0</v>
      </c>
      <c r="T134" s="154">
        <f t="shared" si="3"/>
        <v>0</v>
      </c>
      <c r="U134" s="155" t="s">
        <v>1</v>
      </c>
      <c r="AR134" s="156" t="s">
        <v>318</v>
      </c>
      <c r="AT134" s="156" t="s">
        <v>153</v>
      </c>
      <c r="AU134" s="156" t="s">
        <v>138</v>
      </c>
      <c r="AY134" s="13" t="s">
        <v>128</v>
      </c>
      <c r="BE134" s="157">
        <f t="shared" si="4"/>
        <v>0</v>
      </c>
      <c r="BF134" s="157">
        <f t="shared" si="5"/>
        <v>0</v>
      </c>
      <c r="BG134" s="157">
        <f t="shared" si="6"/>
        <v>0</v>
      </c>
      <c r="BH134" s="157">
        <f t="shared" si="7"/>
        <v>0</v>
      </c>
      <c r="BI134" s="157">
        <f t="shared" si="8"/>
        <v>0</v>
      </c>
      <c r="BJ134" s="13" t="s">
        <v>138</v>
      </c>
      <c r="BK134" s="158">
        <f t="shared" si="9"/>
        <v>0</v>
      </c>
      <c r="BL134" s="13" t="s">
        <v>203</v>
      </c>
      <c r="BM134" s="156" t="s">
        <v>171</v>
      </c>
    </row>
    <row r="135" spans="2:65" s="1" customFormat="1" ht="16.5" customHeight="1">
      <c r="B135" s="28"/>
      <c r="C135" s="146" t="s">
        <v>158</v>
      </c>
      <c r="D135" s="146" t="s">
        <v>132</v>
      </c>
      <c r="E135" s="147" t="s">
        <v>330</v>
      </c>
      <c r="F135" s="148" t="s">
        <v>331</v>
      </c>
      <c r="G135" s="149" t="s">
        <v>156</v>
      </c>
      <c r="H135" s="150">
        <v>35</v>
      </c>
      <c r="I135" s="150"/>
      <c r="J135" s="151">
        <f t="shared" si="0"/>
        <v>0</v>
      </c>
      <c r="K135" s="148" t="s">
        <v>1</v>
      </c>
      <c r="L135" s="28"/>
      <c r="M135" s="152" t="s">
        <v>1</v>
      </c>
      <c r="N135" s="153" t="s">
        <v>45</v>
      </c>
      <c r="P135" s="154">
        <f t="shared" si="1"/>
        <v>0</v>
      </c>
      <c r="Q135" s="154">
        <v>0</v>
      </c>
      <c r="R135" s="154">
        <f t="shared" si="2"/>
        <v>0</v>
      </c>
      <c r="S135" s="154">
        <v>0</v>
      </c>
      <c r="T135" s="154">
        <f t="shared" si="3"/>
        <v>0</v>
      </c>
      <c r="U135" s="155" t="s">
        <v>1</v>
      </c>
      <c r="AR135" s="156" t="s">
        <v>203</v>
      </c>
      <c r="AT135" s="156" t="s">
        <v>132</v>
      </c>
      <c r="AU135" s="156" t="s">
        <v>138</v>
      </c>
      <c r="AY135" s="13" t="s">
        <v>128</v>
      </c>
      <c r="BE135" s="157">
        <f t="shared" si="4"/>
        <v>0</v>
      </c>
      <c r="BF135" s="157">
        <f t="shared" si="5"/>
        <v>0</v>
      </c>
      <c r="BG135" s="157">
        <f t="shared" si="6"/>
        <v>0</v>
      </c>
      <c r="BH135" s="157">
        <f t="shared" si="7"/>
        <v>0</v>
      </c>
      <c r="BI135" s="157">
        <f t="shared" si="8"/>
        <v>0</v>
      </c>
      <c r="BJ135" s="13" t="s">
        <v>138</v>
      </c>
      <c r="BK135" s="158">
        <f t="shared" si="9"/>
        <v>0</v>
      </c>
      <c r="BL135" s="13" t="s">
        <v>203</v>
      </c>
      <c r="BM135" s="156" t="s">
        <v>332</v>
      </c>
    </row>
    <row r="136" spans="2:65" s="1" customFormat="1" ht="16.5" customHeight="1">
      <c r="B136" s="28"/>
      <c r="C136" s="159" t="s">
        <v>321</v>
      </c>
      <c r="D136" s="159" t="s">
        <v>153</v>
      </c>
      <c r="E136" s="160" t="s">
        <v>333</v>
      </c>
      <c r="F136" s="161" t="s">
        <v>334</v>
      </c>
      <c r="G136" s="162" t="s">
        <v>156</v>
      </c>
      <c r="H136" s="163">
        <v>35</v>
      </c>
      <c r="I136" s="163"/>
      <c r="J136" s="164">
        <f t="shared" si="0"/>
        <v>0</v>
      </c>
      <c r="K136" s="161" t="s">
        <v>1</v>
      </c>
      <c r="L136" s="165"/>
      <c r="M136" s="166" t="s">
        <v>1</v>
      </c>
      <c r="N136" s="167" t="s">
        <v>45</v>
      </c>
      <c r="P136" s="154">
        <f t="shared" si="1"/>
        <v>0</v>
      </c>
      <c r="Q136" s="154">
        <v>0</v>
      </c>
      <c r="R136" s="154">
        <f t="shared" si="2"/>
        <v>0</v>
      </c>
      <c r="S136" s="154">
        <v>0</v>
      </c>
      <c r="T136" s="154">
        <f t="shared" si="3"/>
        <v>0</v>
      </c>
      <c r="U136" s="155" t="s">
        <v>1</v>
      </c>
      <c r="AR136" s="156" t="s">
        <v>318</v>
      </c>
      <c r="AT136" s="156" t="s">
        <v>153</v>
      </c>
      <c r="AU136" s="156" t="s">
        <v>138</v>
      </c>
      <c r="AY136" s="13" t="s">
        <v>128</v>
      </c>
      <c r="BE136" s="157">
        <f t="shared" si="4"/>
        <v>0</v>
      </c>
      <c r="BF136" s="157">
        <f t="shared" si="5"/>
        <v>0</v>
      </c>
      <c r="BG136" s="157">
        <f t="shared" si="6"/>
        <v>0</v>
      </c>
      <c r="BH136" s="157">
        <f t="shared" si="7"/>
        <v>0</v>
      </c>
      <c r="BI136" s="157">
        <f t="shared" si="8"/>
        <v>0</v>
      </c>
      <c r="BJ136" s="13" t="s">
        <v>138</v>
      </c>
      <c r="BK136" s="158">
        <f t="shared" si="9"/>
        <v>0</v>
      </c>
      <c r="BL136" s="13" t="s">
        <v>203</v>
      </c>
      <c r="BM136" s="156" t="s">
        <v>7</v>
      </c>
    </row>
    <row r="137" spans="2:65" s="1" customFormat="1" ht="24" customHeight="1">
      <c r="B137" s="28"/>
      <c r="C137" s="146" t="s">
        <v>335</v>
      </c>
      <c r="D137" s="146" t="s">
        <v>132</v>
      </c>
      <c r="E137" s="147" t="s">
        <v>336</v>
      </c>
      <c r="F137" s="148" t="s">
        <v>337</v>
      </c>
      <c r="G137" s="149" t="s">
        <v>156</v>
      </c>
      <c r="H137" s="150">
        <v>8</v>
      </c>
      <c r="I137" s="150"/>
      <c r="J137" s="151">
        <f t="shared" si="0"/>
        <v>0</v>
      </c>
      <c r="K137" s="148" t="s">
        <v>1</v>
      </c>
      <c r="L137" s="28"/>
      <c r="M137" s="152" t="s">
        <v>1</v>
      </c>
      <c r="N137" s="153" t="s">
        <v>45</v>
      </c>
      <c r="P137" s="154">
        <f t="shared" si="1"/>
        <v>0</v>
      </c>
      <c r="Q137" s="154">
        <v>0</v>
      </c>
      <c r="R137" s="154">
        <f t="shared" si="2"/>
        <v>0</v>
      </c>
      <c r="S137" s="154">
        <v>0</v>
      </c>
      <c r="T137" s="154">
        <f t="shared" si="3"/>
        <v>0</v>
      </c>
      <c r="U137" s="155" t="s">
        <v>1</v>
      </c>
      <c r="AR137" s="156" t="s">
        <v>203</v>
      </c>
      <c r="AT137" s="156" t="s">
        <v>132</v>
      </c>
      <c r="AU137" s="156" t="s">
        <v>138</v>
      </c>
      <c r="AY137" s="13" t="s">
        <v>128</v>
      </c>
      <c r="BE137" s="157">
        <f t="shared" si="4"/>
        <v>0</v>
      </c>
      <c r="BF137" s="157">
        <f t="shared" si="5"/>
        <v>0</v>
      </c>
      <c r="BG137" s="157">
        <f t="shared" si="6"/>
        <v>0</v>
      </c>
      <c r="BH137" s="157">
        <f t="shared" si="7"/>
        <v>0</v>
      </c>
      <c r="BI137" s="157">
        <f t="shared" si="8"/>
        <v>0</v>
      </c>
      <c r="BJ137" s="13" t="s">
        <v>138</v>
      </c>
      <c r="BK137" s="158">
        <f t="shared" si="9"/>
        <v>0</v>
      </c>
      <c r="BL137" s="13" t="s">
        <v>203</v>
      </c>
      <c r="BM137" s="156" t="s">
        <v>195</v>
      </c>
    </row>
    <row r="138" spans="2:65" s="1" customFormat="1" ht="16.5" customHeight="1">
      <c r="B138" s="28"/>
      <c r="C138" s="159" t="s">
        <v>166</v>
      </c>
      <c r="D138" s="159" t="s">
        <v>153</v>
      </c>
      <c r="E138" s="160" t="s">
        <v>338</v>
      </c>
      <c r="F138" s="161" t="s">
        <v>339</v>
      </c>
      <c r="G138" s="162" t="s">
        <v>156</v>
      </c>
      <c r="H138" s="163">
        <v>8</v>
      </c>
      <c r="I138" s="163"/>
      <c r="J138" s="164">
        <f t="shared" si="0"/>
        <v>0</v>
      </c>
      <c r="K138" s="161" t="s">
        <v>1</v>
      </c>
      <c r="L138" s="165"/>
      <c r="M138" s="166" t="s">
        <v>1</v>
      </c>
      <c r="N138" s="167" t="s">
        <v>45</v>
      </c>
      <c r="P138" s="154">
        <f t="shared" si="1"/>
        <v>0</v>
      </c>
      <c r="Q138" s="154">
        <v>0</v>
      </c>
      <c r="R138" s="154">
        <f t="shared" si="2"/>
        <v>0</v>
      </c>
      <c r="S138" s="154">
        <v>0</v>
      </c>
      <c r="T138" s="154">
        <f t="shared" si="3"/>
        <v>0</v>
      </c>
      <c r="U138" s="155" t="s">
        <v>1</v>
      </c>
      <c r="AR138" s="156" t="s">
        <v>318</v>
      </c>
      <c r="AT138" s="156" t="s">
        <v>153</v>
      </c>
      <c r="AU138" s="156" t="s">
        <v>138</v>
      </c>
      <c r="AY138" s="13" t="s">
        <v>128</v>
      </c>
      <c r="BE138" s="157">
        <f t="shared" si="4"/>
        <v>0</v>
      </c>
      <c r="BF138" s="157">
        <f t="shared" si="5"/>
        <v>0</v>
      </c>
      <c r="BG138" s="157">
        <f t="shared" si="6"/>
        <v>0</v>
      </c>
      <c r="BH138" s="157">
        <f t="shared" si="7"/>
        <v>0</v>
      </c>
      <c r="BI138" s="157">
        <f t="shared" si="8"/>
        <v>0</v>
      </c>
      <c r="BJ138" s="13" t="s">
        <v>138</v>
      </c>
      <c r="BK138" s="158">
        <f t="shared" si="9"/>
        <v>0</v>
      </c>
      <c r="BL138" s="13" t="s">
        <v>203</v>
      </c>
      <c r="BM138" s="156" t="s">
        <v>340</v>
      </c>
    </row>
    <row r="139" spans="2:65" s="1" customFormat="1" ht="24" customHeight="1">
      <c r="B139" s="28"/>
      <c r="C139" s="146" t="s">
        <v>341</v>
      </c>
      <c r="D139" s="146" t="s">
        <v>132</v>
      </c>
      <c r="E139" s="147" t="s">
        <v>336</v>
      </c>
      <c r="F139" s="148" t="s">
        <v>337</v>
      </c>
      <c r="G139" s="149" t="s">
        <v>156</v>
      </c>
      <c r="H139" s="150">
        <v>8</v>
      </c>
      <c r="I139" s="150"/>
      <c r="J139" s="151">
        <f t="shared" si="0"/>
        <v>0</v>
      </c>
      <c r="K139" s="148" t="s">
        <v>1</v>
      </c>
      <c r="L139" s="28"/>
      <c r="M139" s="152" t="s">
        <v>1</v>
      </c>
      <c r="N139" s="153" t="s">
        <v>45</v>
      </c>
      <c r="P139" s="154">
        <f t="shared" si="1"/>
        <v>0</v>
      </c>
      <c r="Q139" s="154">
        <v>0</v>
      </c>
      <c r="R139" s="154">
        <f t="shared" si="2"/>
        <v>0</v>
      </c>
      <c r="S139" s="154">
        <v>0</v>
      </c>
      <c r="T139" s="154">
        <f t="shared" si="3"/>
        <v>0</v>
      </c>
      <c r="U139" s="155" t="s">
        <v>1</v>
      </c>
      <c r="AR139" s="156" t="s">
        <v>203</v>
      </c>
      <c r="AT139" s="156" t="s">
        <v>132</v>
      </c>
      <c r="AU139" s="156" t="s">
        <v>138</v>
      </c>
      <c r="AY139" s="13" t="s">
        <v>128</v>
      </c>
      <c r="BE139" s="157">
        <f t="shared" si="4"/>
        <v>0</v>
      </c>
      <c r="BF139" s="157">
        <f t="shared" si="5"/>
        <v>0</v>
      </c>
      <c r="BG139" s="157">
        <f t="shared" si="6"/>
        <v>0</v>
      </c>
      <c r="BH139" s="157">
        <f t="shared" si="7"/>
        <v>0</v>
      </c>
      <c r="BI139" s="157">
        <f t="shared" si="8"/>
        <v>0</v>
      </c>
      <c r="BJ139" s="13" t="s">
        <v>138</v>
      </c>
      <c r="BK139" s="158">
        <f t="shared" si="9"/>
        <v>0</v>
      </c>
      <c r="BL139" s="13" t="s">
        <v>203</v>
      </c>
      <c r="BM139" s="156" t="s">
        <v>342</v>
      </c>
    </row>
    <row r="140" spans="2:65" s="1" customFormat="1" ht="16.5" customHeight="1">
      <c r="B140" s="28"/>
      <c r="C140" s="159" t="s">
        <v>327</v>
      </c>
      <c r="D140" s="159" t="s">
        <v>153</v>
      </c>
      <c r="E140" s="160" t="s">
        <v>343</v>
      </c>
      <c r="F140" s="161" t="s">
        <v>344</v>
      </c>
      <c r="G140" s="162" t="s">
        <v>156</v>
      </c>
      <c r="H140" s="163">
        <v>4</v>
      </c>
      <c r="I140" s="163"/>
      <c r="J140" s="164">
        <f t="shared" si="0"/>
        <v>0</v>
      </c>
      <c r="K140" s="161" t="s">
        <v>1</v>
      </c>
      <c r="L140" s="165"/>
      <c r="M140" s="166" t="s">
        <v>1</v>
      </c>
      <c r="N140" s="167" t="s">
        <v>45</v>
      </c>
      <c r="P140" s="154">
        <f t="shared" si="1"/>
        <v>0</v>
      </c>
      <c r="Q140" s="154">
        <v>0</v>
      </c>
      <c r="R140" s="154">
        <f t="shared" si="2"/>
        <v>0</v>
      </c>
      <c r="S140" s="154">
        <v>0</v>
      </c>
      <c r="T140" s="154">
        <f t="shared" si="3"/>
        <v>0</v>
      </c>
      <c r="U140" s="155" t="s">
        <v>1</v>
      </c>
      <c r="AR140" s="156" t="s">
        <v>318</v>
      </c>
      <c r="AT140" s="156" t="s">
        <v>153</v>
      </c>
      <c r="AU140" s="156" t="s">
        <v>138</v>
      </c>
      <c r="AY140" s="13" t="s">
        <v>128</v>
      </c>
      <c r="BE140" s="157">
        <f t="shared" si="4"/>
        <v>0</v>
      </c>
      <c r="BF140" s="157">
        <f t="shared" si="5"/>
        <v>0</v>
      </c>
      <c r="BG140" s="157">
        <f t="shared" si="6"/>
        <v>0</v>
      </c>
      <c r="BH140" s="157">
        <f t="shared" si="7"/>
        <v>0</v>
      </c>
      <c r="BI140" s="157">
        <f t="shared" si="8"/>
        <v>0</v>
      </c>
      <c r="BJ140" s="13" t="s">
        <v>138</v>
      </c>
      <c r="BK140" s="158">
        <f t="shared" si="9"/>
        <v>0</v>
      </c>
      <c r="BL140" s="13" t="s">
        <v>203</v>
      </c>
      <c r="BM140" s="156" t="s">
        <v>345</v>
      </c>
    </row>
    <row r="141" spans="2:65" s="1" customFormat="1" ht="16.5" customHeight="1">
      <c r="B141" s="28"/>
      <c r="C141" s="159" t="s">
        <v>346</v>
      </c>
      <c r="D141" s="159" t="s">
        <v>153</v>
      </c>
      <c r="E141" s="160" t="s">
        <v>347</v>
      </c>
      <c r="F141" s="161" t="s">
        <v>348</v>
      </c>
      <c r="G141" s="162" t="s">
        <v>156</v>
      </c>
      <c r="H141" s="163">
        <v>4</v>
      </c>
      <c r="I141" s="163"/>
      <c r="J141" s="164">
        <f t="shared" si="0"/>
        <v>0</v>
      </c>
      <c r="K141" s="161" t="s">
        <v>1</v>
      </c>
      <c r="L141" s="165"/>
      <c r="M141" s="166" t="s">
        <v>1</v>
      </c>
      <c r="N141" s="167" t="s">
        <v>45</v>
      </c>
      <c r="P141" s="154">
        <f t="shared" si="1"/>
        <v>0</v>
      </c>
      <c r="Q141" s="154">
        <v>0</v>
      </c>
      <c r="R141" s="154">
        <f t="shared" si="2"/>
        <v>0</v>
      </c>
      <c r="S141" s="154">
        <v>0</v>
      </c>
      <c r="T141" s="154">
        <f t="shared" si="3"/>
        <v>0</v>
      </c>
      <c r="U141" s="155" t="s">
        <v>1</v>
      </c>
      <c r="AR141" s="156" t="s">
        <v>318</v>
      </c>
      <c r="AT141" s="156" t="s">
        <v>153</v>
      </c>
      <c r="AU141" s="156" t="s">
        <v>138</v>
      </c>
      <c r="AY141" s="13" t="s">
        <v>128</v>
      </c>
      <c r="BE141" s="157">
        <f t="shared" si="4"/>
        <v>0</v>
      </c>
      <c r="BF141" s="157">
        <f t="shared" si="5"/>
        <v>0</v>
      </c>
      <c r="BG141" s="157">
        <f t="shared" si="6"/>
        <v>0</v>
      </c>
      <c r="BH141" s="157">
        <f t="shared" si="7"/>
        <v>0</v>
      </c>
      <c r="BI141" s="157">
        <f t="shared" si="8"/>
        <v>0</v>
      </c>
      <c r="BJ141" s="13" t="s">
        <v>138</v>
      </c>
      <c r="BK141" s="158">
        <f t="shared" si="9"/>
        <v>0</v>
      </c>
      <c r="BL141" s="13" t="s">
        <v>203</v>
      </c>
      <c r="BM141" s="156" t="s">
        <v>349</v>
      </c>
    </row>
    <row r="142" spans="2:65" s="1" customFormat="1" ht="16.5" customHeight="1">
      <c r="B142" s="28"/>
      <c r="C142" s="146" t="s">
        <v>171</v>
      </c>
      <c r="D142" s="146" t="s">
        <v>132</v>
      </c>
      <c r="E142" s="147" t="s">
        <v>350</v>
      </c>
      <c r="F142" s="148" t="s">
        <v>351</v>
      </c>
      <c r="G142" s="149" t="s">
        <v>156</v>
      </c>
      <c r="H142" s="150">
        <v>4</v>
      </c>
      <c r="I142" s="150"/>
      <c r="J142" s="151">
        <f t="shared" si="0"/>
        <v>0</v>
      </c>
      <c r="K142" s="148" t="s">
        <v>1</v>
      </c>
      <c r="L142" s="28"/>
      <c r="M142" s="152" t="s">
        <v>1</v>
      </c>
      <c r="N142" s="153" t="s">
        <v>45</v>
      </c>
      <c r="P142" s="154">
        <f t="shared" si="1"/>
        <v>0</v>
      </c>
      <c r="Q142" s="154">
        <v>0</v>
      </c>
      <c r="R142" s="154">
        <f t="shared" si="2"/>
        <v>0</v>
      </c>
      <c r="S142" s="154">
        <v>0</v>
      </c>
      <c r="T142" s="154">
        <f t="shared" si="3"/>
        <v>0</v>
      </c>
      <c r="U142" s="155" t="s">
        <v>1</v>
      </c>
      <c r="AR142" s="156" t="s">
        <v>203</v>
      </c>
      <c r="AT142" s="156" t="s">
        <v>132</v>
      </c>
      <c r="AU142" s="156" t="s">
        <v>138</v>
      </c>
      <c r="AY142" s="13" t="s">
        <v>128</v>
      </c>
      <c r="BE142" s="157">
        <f t="shared" si="4"/>
        <v>0</v>
      </c>
      <c r="BF142" s="157">
        <f t="shared" si="5"/>
        <v>0</v>
      </c>
      <c r="BG142" s="157">
        <f t="shared" si="6"/>
        <v>0</v>
      </c>
      <c r="BH142" s="157">
        <f t="shared" si="7"/>
        <v>0</v>
      </c>
      <c r="BI142" s="157">
        <f t="shared" si="8"/>
        <v>0</v>
      </c>
      <c r="BJ142" s="13" t="s">
        <v>138</v>
      </c>
      <c r="BK142" s="158">
        <f t="shared" si="9"/>
        <v>0</v>
      </c>
      <c r="BL142" s="13" t="s">
        <v>203</v>
      </c>
      <c r="BM142" s="156" t="s">
        <v>255</v>
      </c>
    </row>
    <row r="143" spans="2:65" s="1" customFormat="1" ht="16.5" customHeight="1">
      <c r="B143" s="28"/>
      <c r="C143" s="159" t="s">
        <v>179</v>
      </c>
      <c r="D143" s="159" t="s">
        <v>153</v>
      </c>
      <c r="E143" s="160" t="s">
        <v>352</v>
      </c>
      <c r="F143" s="161" t="s">
        <v>353</v>
      </c>
      <c r="G143" s="162" t="s">
        <v>156</v>
      </c>
      <c r="H143" s="163">
        <v>4</v>
      </c>
      <c r="I143" s="163"/>
      <c r="J143" s="164">
        <f t="shared" si="0"/>
        <v>0</v>
      </c>
      <c r="K143" s="161" t="s">
        <v>1</v>
      </c>
      <c r="L143" s="165"/>
      <c r="M143" s="166" t="s">
        <v>1</v>
      </c>
      <c r="N143" s="167" t="s">
        <v>45</v>
      </c>
      <c r="P143" s="154">
        <f t="shared" si="1"/>
        <v>0</v>
      </c>
      <c r="Q143" s="154">
        <v>0</v>
      </c>
      <c r="R143" s="154">
        <f t="shared" si="2"/>
        <v>0</v>
      </c>
      <c r="S143" s="154">
        <v>0</v>
      </c>
      <c r="T143" s="154">
        <f t="shared" si="3"/>
        <v>0</v>
      </c>
      <c r="U143" s="155" t="s">
        <v>1</v>
      </c>
      <c r="AR143" s="156" t="s">
        <v>318</v>
      </c>
      <c r="AT143" s="156" t="s">
        <v>153</v>
      </c>
      <c r="AU143" s="156" t="s">
        <v>138</v>
      </c>
      <c r="AY143" s="13" t="s">
        <v>128</v>
      </c>
      <c r="BE143" s="157">
        <f t="shared" si="4"/>
        <v>0</v>
      </c>
      <c r="BF143" s="157">
        <f t="shared" si="5"/>
        <v>0</v>
      </c>
      <c r="BG143" s="157">
        <f t="shared" si="6"/>
        <v>0</v>
      </c>
      <c r="BH143" s="157">
        <f t="shared" si="7"/>
        <v>0</v>
      </c>
      <c r="BI143" s="157">
        <f t="shared" si="8"/>
        <v>0</v>
      </c>
      <c r="BJ143" s="13" t="s">
        <v>138</v>
      </c>
      <c r="BK143" s="158">
        <f t="shared" si="9"/>
        <v>0</v>
      </c>
      <c r="BL143" s="13" t="s">
        <v>203</v>
      </c>
      <c r="BM143" s="156" t="s">
        <v>224</v>
      </c>
    </row>
    <row r="144" spans="2:65" s="1" customFormat="1" ht="24" customHeight="1">
      <c r="B144" s="28"/>
      <c r="C144" s="159" t="s">
        <v>332</v>
      </c>
      <c r="D144" s="159" t="s">
        <v>153</v>
      </c>
      <c r="E144" s="160" t="s">
        <v>354</v>
      </c>
      <c r="F144" s="161" t="s">
        <v>355</v>
      </c>
      <c r="G144" s="162" t="s">
        <v>156</v>
      </c>
      <c r="H144" s="163">
        <v>4</v>
      </c>
      <c r="I144" s="163"/>
      <c r="J144" s="164">
        <f t="shared" si="0"/>
        <v>0</v>
      </c>
      <c r="K144" s="161" t="s">
        <v>1</v>
      </c>
      <c r="L144" s="165"/>
      <c r="M144" s="166" t="s">
        <v>1</v>
      </c>
      <c r="N144" s="167" t="s">
        <v>45</v>
      </c>
      <c r="P144" s="154">
        <f t="shared" si="1"/>
        <v>0</v>
      </c>
      <c r="Q144" s="154">
        <v>0</v>
      </c>
      <c r="R144" s="154">
        <f t="shared" si="2"/>
        <v>0</v>
      </c>
      <c r="S144" s="154">
        <v>0</v>
      </c>
      <c r="T144" s="154">
        <f t="shared" si="3"/>
        <v>0</v>
      </c>
      <c r="U144" s="155" t="s">
        <v>1</v>
      </c>
      <c r="AR144" s="156" t="s">
        <v>318</v>
      </c>
      <c r="AT144" s="156" t="s">
        <v>153</v>
      </c>
      <c r="AU144" s="156" t="s">
        <v>138</v>
      </c>
      <c r="AY144" s="13" t="s">
        <v>128</v>
      </c>
      <c r="BE144" s="157">
        <f t="shared" si="4"/>
        <v>0</v>
      </c>
      <c r="BF144" s="157">
        <f t="shared" si="5"/>
        <v>0</v>
      </c>
      <c r="BG144" s="157">
        <f t="shared" si="6"/>
        <v>0</v>
      </c>
      <c r="BH144" s="157">
        <f t="shared" si="7"/>
        <v>0</v>
      </c>
      <c r="BI144" s="157">
        <f t="shared" si="8"/>
        <v>0</v>
      </c>
      <c r="BJ144" s="13" t="s">
        <v>138</v>
      </c>
      <c r="BK144" s="158">
        <f t="shared" si="9"/>
        <v>0</v>
      </c>
      <c r="BL144" s="13" t="s">
        <v>203</v>
      </c>
      <c r="BM144" s="156" t="s">
        <v>356</v>
      </c>
    </row>
    <row r="145" spans="2:65" s="1" customFormat="1" ht="16.5" customHeight="1">
      <c r="B145" s="28"/>
      <c r="C145" s="146" t="s">
        <v>183</v>
      </c>
      <c r="D145" s="146" t="s">
        <v>132</v>
      </c>
      <c r="E145" s="147" t="s">
        <v>357</v>
      </c>
      <c r="F145" s="148" t="s">
        <v>358</v>
      </c>
      <c r="G145" s="149" t="s">
        <v>156</v>
      </c>
      <c r="H145" s="150">
        <v>4</v>
      </c>
      <c r="I145" s="150"/>
      <c r="J145" s="151">
        <f t="shared" si="0"/>
        <v>0</v>
      </c>
      <c r="K145" s="148" t="s">
        <v>1</v>
      </c>
      <c r="L145" s="28"/>
      <c r="M145" s="152" t="s">
        <v>1</v>
      </c>
      <c r="N145" s="153" t="s">
        <v>45</v>
      </c>
      <c r="P145" s="154">
        <f t="shared" si="1"/>
        <v>0</v>
      </c>
      <c r="Q145" s="154">
        <v>0</v>
      </c>
      <c r="R145" s="154">
        <f t="shared" si="2"/>
        <v>0</v>
      </c>
      <c r="S145" s="154">
        <v>0</v>
      </c>
      <c r="T145" s="154">
        <f t="shared" si="3"/>
        <v>0</v>
      </c>
      <c r="U145" s="155" t="s">
        <v>1</v>
      </c>
      <c r="AR145" s="156" t="s">
        <v>203</v>
      </c>
      <c r="AT145" s="156" t="s">
        <v>132</v>
      </c>
      <c r="AU145" s="156" t="s">
        <v>138</v>
      </c>
      <c r="AY145" s="13" t="s">
        <v>128</v>
      </c>
      <c r="BE145" s="157">
        <f t="shared" si="4"/>
        <v>0</v>
      </c>
      <c r="BF145" s="157">
        <f t="shared" si="5"/>
        <v>0</v>
      </c>
      <c r="BG145" s="157">
        <f t="shared" si="6"/>
        <v>0</v>
      </c>
      <c r="BH145" s="157">
        <f t="shared" si="7"/>
        <v>0</v>
      </c>
      <c r="BI145" s="157">
        <f t="shared" si="8"/>
        <v>0</v>
      </c>
      <c r="BJ145" s="13" t="s">
        <v>138</v>
      </c>
      <c r="BK145" s="158">
        <f t="shared" si="9"/>
        <v>0</v>
      </c>
      <c r="BL145" s="13" t="s">
        <v>203</v>
      </c>
      <c r="BM145" s="156" t="s">
        <v>359</v>
      </c>
    </row>
    <row r="146" spans="2:65" s="1" customFormat="1" ht="24" customHeight="1">
      <c r="B146" s="28"/>
      <c r="C146" s="146" t="s">
        <v>7</v>
      </c>
      <c r="D146" s="146" t="s">
        <v>132</v>
      </c>
      <c r="E146" s="147" t="s">
        <v>360</v>
      </c>
      <c r="F146" s="148" t="s">
        <v>361</v>
      </c>
      <c r="G146" s="149" t="s">
        <v>156</v>
      </c>
      <c r="H146" s="150">
        <v>2</v>
      </c>
      <c r="I146" s="150"/>
      <c r="J146" s="151">
        <f t="shared" si="0"/>
        <v>0</v>
      </c>
      <c r="K146" s="148" t="s">
        <v>1</v>
      </c>
      <c r="L146" s="28"/>
      <c r="M146" s="152" t="s">
        <v>1</v>
      </c>
      <c r="N146" s="153" t="s">
        <v>45</v>
      </c>
      <c r="P146" s="154">
        <f t="shared" si="1"/>
        <v>0</v>
      </c>
      <c r="Q146" s="154">
        <v>0</v>
      </c>
      <c r="R146" s="154">
        <f t="shared" si="2"/>
        <v>0</v>
      </c>
      <c r="S146" s="154">
        <v>0</v>
      </c>
      <c r="T146" s="154">
        <f t="shared" si="3"/>
        <v>0</v>
      </c>
      <c r="U146" s="155" t="s">
        <v>1</v>
      </c>
      <c r="AR146" s="156" t="s">
        <v>203</v>
      </c>
      <c r="AT146" s="156" t="s">
        <v>132</v>
      </c>
      <c r="AU146" s="156" t="s">
        <v>138</v>
      </c>
      <c r="AY146" s="13" t="s">
        <v>128</v>
      </c>
      <c r="BE146" s="157">
        <f t="shared" si="4"/>
        <v>0</v>
      </c>
      <c r="BF146" s="157">
        <f t="shared" si="5"/>
        <v>0</v>
      </c>
      <c r="BG146" s="157">
        <f t="shared" si="6"/>
        <v>0</v>
      </c>
      <c r="BH146" s="157">
        <f t="shared" si="7"/>
        <v>0</v>
      </c>
      <c r="BI146" s="157">
        <f t="shared" si="8"/>
        <v>0</v>
      </c>
      <c r="BJ146" s="13" t="s">
        <v>138</v>
      </c>
      <c r="BK146" s="158">
        <f t="shared" si="9"/>
        <v>0</v>
      </c>
      <c r="BL146" s="13" t="s">
        <v>203</v>
      </c>
      <c r="BM146" s="156" t="s">
        <v>362</v>
      </c>
    </row>
    <row r="147" spans="2:65" s="1" customFormat="1" ht="16.5" customHeight="1">
      <c r="B147" s="28"/>
      <c r="C147" s="146" t="s">
        <v>191</v>
      </c>
      <c r="D147" s="146" t="s">
        <v>132</v>
      </c>
      <c r="E147" s="147" t="s">
        <v>363</v>
      </c>
      <c r="F147" s="148" t="s">
        <v>364</v>
      </c>
      <c r="G147" s="149" t="s">
        <v>365</v>
      </c>
      <c r="H147" s="150"/>
      <c r="I147" s="150"/>
      <c r="J147" s="151">
        <f t="shared" si="0"/>
        <v>0</v>
      </c>
      <c r="K147" s="148" t="s">
        <v>1</v>
      </c>
      <c r="L147" s="28"/>
      <c r="M147" s="152" t="s">
        <v>1</v>
      </c>
      <c r="N147" s="153" t="s">
        <v>45</v>
      </c>
      <c r="P147" s="154">
        <f t="shared" si="1"/>
        <v>0</v>
      </c>
      <c r="Q147" s="154">
        <v>0</v>
      </c>
      <c r="R147" s="154">
        <f t="shared" si="2"/>
        <v>0</v>
      </c>
      <c r="S147" s="154">
        <v>0</v>
      </c>
      <c r="T147" s="154">
        <f t="shared" si="3"/>
        <v>0</v>
      </c>
      <c r="U147" s="155" t="s">
        <v>1</v>
      </c>
      <c r="AR147" s="156" t="s">
        <v>203</v>
      </c>
      <c r="AT147" s="156" t="s">
        <v>132</v>
      </c>
      <c r="AU147" s="156" t="s">
        <v>138</v>
      </c>
      <c r="AY147" s="13" t="s">
        <v>128</v>
      </c>
      <c r="BE147" s="157">
        <f t="shared" si="4"/>
        <v>0</v>
      </c>
      <c r="BF147" s="157">
        <f t="shared" si="5"/>
        <v>0</v>
      </c>
      <c r="BG147" s="157">
        <f t="shared" si="6"/>
        <v>0</v>
      </c>
      <c r="BH147" s="157">
        <f t="shared" si="7"/>
        <v>0</v>
      </c>
      <c r="BI147" s="157">
        <f t="shared" si="8"/>
        <v>0</v>
      </c>
      <c r="BJ147" s="13" t="s">
        <v>138</v>
      </c>
      <c r="BK147" s="158">
        <f t="shared" si="9"/>
        <v>0</v>
      </c>
      <c r="BL147" s="13" t="s">
        <v>203</v>
      </c>
      <c r="BM147" s="156" t="s">
        <v>366</v>
      </c>
    </row>
    <row r="148" spans="2:65" s="1" customFormat="1" ht="16.5" customHeight="1">
      <c r="B148" s="28"/>
      <c r="C148" s="146" t="s">
        <v>195</v>
      </c>
      <c r="D148" s="146" t="s">
        <v>132</v>
      </c>
      <c r="E148" s="147" t="s">
        <v>367</v>
      </c>
      <c r="F148" s="148" t="s">
        <v>368</v>
      </c>
      <c r="G148" s="149" t="s">
        <v>365</v>
      </c>
      <c r="H148" s="150"/>
      <c r="I148" s="150"/>
      <c r="J148" s="151">
        <f t="shared" si="0"/>
        <v>0</v>
      </c>
      <c r="K148" s="148" t="s">
        <v>1</v>
      </c>
      <c r="L148" s="28"/>
      <c r="M148" s="152" t="s">
        <v>1</v>
      </c>
      <c r="N148" s="153" t="s">
        <v>45</v>
      </c>
      <c r="P148" s="154">
        <f t="shared" si="1"/>
        <v>0</v>
      </c>
      <c r="Q148" s="154">
        <v>0</v>
      </c>
      <c r="R148" s="154">
        <f t="shared" si="2"/>
        <v>0</v>
      </c>
      <c r="S148" s="154">
        <v>0</v>
      </c>
      <c r="T148" s="154">
        <f t="shared" si="3"/>
        <v>0</v>
      </c>
      <c r="U148" s="155" t="s">
        <v>1</v>
      </c>
      <c r="AR148" s="156" t="s">
        <v>203</v>
      </c>
      <c r="AT148" s="156" t="s">
        <v>132</v>
      </c>
      <c r="AU148" s="156" t="s">
        <v>138</v>
      </c>
      <c r="AY148" s="13" t="s">
        <v>128</v>
      </c>
      <c r="BE148" s="157">
        <f t="shared" si="4"/>
        <v>0</v>
      </c>
      <c r="BF148" s="157">
        <f t="shared" si="5"/>
        <v>0</v>
      </c>
      <c r="BG148" s="157">
        <f t="shared" si="6"/>
        <v>0</v>
      </c>
      <c r="BH148" s="157">
        <f t="shared" si="7"/>
        <v>0</v>
      </c>
      <c r="BI148" s="157">
        <f t="shared" si="8"/>
        <v>0</v>
      </c>
      <c r="BJ148" s="13" t="s">
        <v>138</v>
      </c>
      <c r="BK148" s="158">
        <f t="shared" si="9"/>
        <v>0</v>
      </c>
      <c r="BL148" s="13" t="s">
        <v>203</v>
      </c>
      <c r="BM148" s="156" t="s">
        <v>369</v>
      </c>
    </row>
    <row r="149" spans="2:65" s="1" customFormat="1" ht="16.5" customHeight="1">
      <c r="B149" s="28"/>
      <c r="C149" s="146" t="s">
        <v>199</v>
      </c>
      <c r="D149" s="146" t="s">
        <v>132</v>
      </c>
      <c r="E149" s="147" t="s">
        <v>370</v>
      </c>
      <c r="F149" s="148" t="s">
        <v>371</v>
      </c>
      <c r="G149" s="149" t="s">
        <v>156</v>
      </c>
      <c r="H149" s="150">
        <v>1</v>
      </c>
      <c r="I149" s="150"/>
      <c r="J149" s="151">
        <f t="shared" si="0"/>
        <v>0</v>
      </c>
      <c r="K149" s="148" t="s">
        <v>1</v>
      </c>
      <c r="L149" s="28"/>
      <c r="M149" s="152" t="s">
        <v>1</v>
      </c>
      <c r="N149" s="153" t="s">
        <v>45</v>
      </c>
      <c r="P149" s="154">
        <f t="shared" si="1"/>
        <v>0</v>
      </c>
      <c r="Q149" s="154">
        <v>0</v>
      </c>
      <c r="R149" s="154">
        <f t="shared" si="2"/>
        <v>0</v>
      </c>
      <c r="S149" s="154">
        <v>0</v>
      </c>
      <c r="T149" s="154">
        <f t="shared" si="3"/>
        <v>0</v>
      </c>
      <c r="U149" s="155" t="s">
        <v>1</v>
      </c>
      <c r="AR149" s="156" t="s">
        <v>203</v>
      </c>
      <c r="AT149" s="156" t="s">
        <v>132</v>
      </c>
      <c r="AU149" s="156" t="s">
        <v>138</v>
      </c>
      <c r="AY149" s="13" t="s">
        <v>128</v>
      </c>
      <c r="BE149" s="157">
        <f t="shared" si="4"/>
        <v>0</v>
      </c>
      <c r="BF149" s="157">
        <f t="shared" si="5"/>
        <v>0</v>
      </c>
      <c r="BG149" s="157">
        <f t="shared" si="6"/>
        <v>0</v>
      </c>
      <c r="BH149" s="157">
        <f t="shared" si="7"/>
        <v>0</v>
      </c>
      <c r="BI149" s="157">
        <f t="shared" si="8"/>
        <v>0</v>
      </c>
      <c r="BJ149" s="13" t="s">
        <v>138</v>
      </c>
      <c r="BK149" s="158">
        <f t="shared" si="9"/>
        <v>0</v>
      </c>
      <c r="BL149" s="13" t="s">
        <v>203</v>
      </c>
      <c r="BM149" s="156" t="s">
        <v>162</v>
      </c>
    </row>
    <row r="150" spans="2:65" s="11" customFormat="1" ht="25.9" customHeight="1">
      <c r="B150" s="135"/>
      <c r="D150" s="136" t="s">
        <v>78</v>
      </c>
      <c r="E150" s="137" t="s">
        <v>372</v>
      </c>
      <c r="F150" s="137" t="s">
        <v>373</v>
      </c>
      <c r="I150" s="138"/>
      <c r="J150" s="125">
        <f>BK150</f>
        <v>0</v>
      </c>
      <c r="L150" s="135"/>
      <c r="M150" s="139"/>
      <c r="P150" s="140">
        <f>P151</f>
        <v>0</v>
      </c>
      <c r="R150" s="140">
        <f>R151</f>
        <v>0</v>
      </c>
      <c r="T150" s="140">
        <f>T151</f>
        <v>0</v>
      </c>
      <c r="U150" s="141"/>
      <c r="AR150" s="136" t="s">
        <v>137</v>
      </c>
      <c r="AT150" s="142" t="s">
        <v>78</v>
      </c>
      <c r="AU150" s="142" t="s">
        <v>79</v>
      </c>
      <c r="AY150" s="136" t="s">
        <v>128</v>
      </c>
      <c r="BK150" s="143">
        <f>BK151</f>
        <v>0</v>
      </c>
    </row>
    <row r="151" spans="2:65" s="1" customFormat="1" ht="36" customHeight="1">
      <c r="B151" s="28"/>
      <c r="C151" s="146" t="s">
        <v>340</v>
      </c>
      <c r="D151" s="146" t="s">
        <v>132</v>
      </c>
      <c r="E151" s="147" t="s">
        <v>374</v>
      </c>
      <c r="F151" s="148" t="s">
        <v>375</v>
      </c>
      <c r="G151" s="149" t="s">
        <v>376</v>
      </c>
      <c r="H151" s="150">
        <v>12</v>
      </c>
      <c r="I151" s="150"/>
      <c r="J151" s="151">
        <f>ROUND(I151*H151,3)</f>
        <v>0</v>
      </c>
      <c r="K151" s="148" t="s">
        <v>1</v>
      </c>
      <c r="L151" s="28"/>
      <c r="M151" s="152" t="s">
        <v>1</v>
      </c>
      <c r="N151" s="153" t="s">
        <v>45</v>
      </c>
      <c r="P151" s="154">
        <f>O151*H151</f>
        <v>0</v>
      </c>
      <c r="Q151" s="154">
        <v>0</v>
      </c>
      <c r="R151" s="154">
        <f>Q151*H151</f>
        <v>0</v>
      </c>
      <c r="S151" s="154">
        <v>0</v>
      </c>
      <c r="T151" s="154">
        <f>S151*H151</f>
        <v>0</v>
      </c>
      <c r="U151" s="155" t="s">
        <v>1</v>
      </c>
      <c r="AR151" s="156" t="s">
        <v>377</v>
      </c>
      <c r="AT151" s="156" t="s">
        <v>132</v>
      </c>
      <c r="AU151" s="156" t="s">
        <v>87</v>
      </c>
      <c r="AY151" s="13" t="s">
        <v>128</v>
      </c>
      <c r="BE151" s="157">
        <f>IF(N151="základná",J151,0)</f>
        <v>0</v>
      </c>
      <c r="BF151" s="157">
        <f>IF(N151="znížená",J151,0)</f>
        <v>0</v>
      </c>
      <c r="BG151" s="157">
        <f>IF(N151="zákl. prenesená",J151,0)</f>
        <v>0</v>
      </c>
      <c r="BH151" s="157">
        <f>IF(N151="zníž. prenesená",J151,0)</f>
        <v>0</v>
      </c>
      <c r="BI151" s="157">
        <f>IF(N151="nulová",J151,0)</f>
        <v>0</v>
      </c>
      <c r="BJ151" s="13" t="s">
        <v>138</v>
      </c>
      <c r="BK151" s="158">
        <f>ROUND(I151*H151,3)</f>
        <v>0</v>
      </c>
      <c r="BL151" s="13" t="s">
        <v>377</v>
      </c>
      <c r="BM151" s="156" t="s">
        <v>259</v>
      </c>
    </row>
    <row r="152" spans="2:65" s="1" customFormat="1" ht="49.9" customHeight="1">
      <c r="B152" s="28"/>
      <c r="E152" s="137" t="s">
        <v>299</v>
      </c>
      <c r="F152" s="137" t="s">
        <v>300</v>
      </c>
      <c r="I152" s="87"/>
      <c r="J152" s="125">
        <f t="shared" ref="J152:J157" si="10">BK152</f>
        <v>0</v>
      </c>
      <c r="L152" s="28"/>
      <c r="M152" s="168"/>
      <c r="U152" s="52"/>
      <c r="AT152" s="13" t="s">
        <v>78</v>
      </c>
      <c r="AU152" s="13" t="s">
        <v>79</v>
      </c>
      <c r="AY152" s="13" t="s">
        <v>301</v>
      </c>
      <c r="BK152" s="158">
        <f>SUM(BK153:BK157)</f>
        <v>0</v>
      </c>
    </row>
    <row r="153" spans="2:65" s="1" customFormat="1" ht="16.350000000000001" customHeight="1">
      <c r="B153" s="28"/>
      <c r="C153" s="169" t="s">
        <v>1</v>
      </c>
      <c r="D153" s="169" t="s">
        <v>132</v>
      </c>
      <c r="E153" s="170" t="s">
        <v>1</v>
      </c>
      <c r="F153" s="171" t="s">
        <v>1</v>
      </c>
      <c r="G153" s="172" t="s">
        <v>1</v>
      </c>
      <c r="H153" s="173"/>
      <c r="I153" s="173"/>
      <c r="J153" s="174">
        <f t="shared" si="10"/>
        <v>0</v>
      </c>
      <c r="K153" s="175"/>
      <c r="L153" s="28"/>
      <c r="M153" s="176" t="s">
        <v>1</v>
      </c>
      <c r="N153" s="177" t="s">
        <v>45</v>
      </c>
      <c r="U153" s="52"/>
      <c r="AT153" s="13" t="s">
        <v>301</v>
      </c>
      <c r="AU153" s="13" t="s">
        <v>87</v>
      </c>
      <c r="AY153" s="13" t="s">
        <v>301</v>
      </c>
      <c r="BE153" s="157">
        <f>IF(N153="základná",J153,0)</f>
        <v>0</v>
      </c>
      <c r="BF153" s="157">
        <f>IF(N153="znížená",J153,0)</f>
        <v>0</v>
      </c>
      <c r="BG153" s="157">
        <f>IF(N153="zákl. prenesená",J153,0)</f>
        <v>0</v>
      </c>
      <c r="BH153" s="157">
        <f>IF(N153="zníž. prenesená",J153,0)</f>
        <v>0</v>
      </c>
      <c r="BI153" s="157">
        <f>IF(N153="nulová",J153,0)</f>
        <v>0</v>
      </c>
      <c r="BJ153" s="13" t="s">
        <v>138</v>
      </c>
      <c r="BK153" s="158">
        <f>I153*H153</f>
        <v>0</v>
      </c>
    </row>
    <row r="154" spans="2:65" s="1" customFormat="1" ht="16.350000000000001" customHeight="1">
      <c r="B154" s="28"/>
      <c r="C154" s="169" t="s">
        <v>1</v>
      </c>
      <c r="D154" s="169" t="s">
        <v>132</v>
      </c>
      <c r="E154" s="170" t="s">
        <v>1</v>
      </c>
      <c r="F154" s="171" t="s">
        <v>1</v>
      </c>
      <c r="G154" s="172" t="s">
        <v>1</v>
      </c>
      <c r="H154" s="173"/>
      <c r="I154" s="173"/>
      <c r="J154" s="174">
        <f t="shared" si="10"/>
        <v>0</v>
      </c>
      <c r="K154" s="175"/>
      <c r="L154" s="28"/>
      <c r="M154" s="176" t="s">
        <v>1</v>
      </c>
      <c r="N154" s="177" t="s">
        <v>45</v>
      </c>
      <c r="U154" s="52"/>
      <c r="AT154" s="13" t="s">
        <v>301</v>
      </c>
      <c r="AU154" s="13" t="s">
        <v>87</v>
      </c>
      <c r="AY154" s="13" t="s">
        <v>301</v>
      </c>
      <c r="BE154" s="157">
        <f>IF(N154="základná",J154,0)</f>
        <v>0</v>
      </c>
      <c r="BF154" s="157">
        <f>IF(N154="znížená",J154,0)</f>
        <v>0</v>
      </c>
      <c r="BG154" s="157">
        <f>IF(N154="zákl. prenesená",J154,0)</f>
        <v>0</v>
      </c>
      <c r="BH154" s="157">
        <f>IF(N154="zníž. prenesená",J154,0)</f>
        <v>0</v>
      </c>
      <c r="BI154" s="157">
        <f>IF(N154="nulová",J154,0)</f>
        <v>0</v>
      </c>
      <c r="BJ154" s="13" t="s">
        <v>138</v>
      </c>
      <c r="BK154" s="158">
        <f>I154*H154</f>
        <v>0</v>
      </c>
    </row>
    <row r="155" spans="2:65" s="1" customFormat="1" ht="16.350000000000001" customHeight="1">
      <c r="B155" s="28"/>
      <c r="C155" s="169" t="s">
        <v>1</v>
      </c>
      <c r="D155" s="169" t="s">
        <v>132</v>
      </c>
      <c r="E155" s="170" t="s">
        <v>1</v>
      </c>
      <c r="F155" s="171" t="s">
        <v>1</v>
      </c>
      <c r="G155" s="172" t="s">
        <v>1</v>
      </c>
      <c r="H155" s="173"/>
      <c r="I155" s="173"/>
      <c r="J155" s="174">
        <f t="shared" si="10"/>
        <v>0</v>
      </c>
      <c r="K155" s="175"/>
      <c r="L155" s="28"/>
      <c r="M155" s="176" t="s">
        <v>1</v>
      </c>
      <c r="N155" s="177" t="s">
        <v>45</v>
      </c>
      <c r="U155" s="52"/>
      <c r="AT155" s="13" t="s">
        <v>301</v>
      </c>
      <c r="AU155" s="13" t="s">
        <v>87</v>
      </c>
      <c r="AY155" s="13" t="s">
        <v>301</v>
      </c>
      <c r="BE155" s="157">
        <f>IF(N155="základná",J155,0)</f>
        <v>0</v>
      </c>
      <c r="BF155" s="157">
        <f>IF(N155="znížená",J155,0)</f>
        <v>0</v>
      </c>
      <c r="BG155" s="157">
        <f>IF(N155="zákl. prenesená",J155,0)</f>
        <v>0</v>
      </c>
      <c r="BH155" s="157">
        <f>IF(N155="zníž. prenesená",J155,0)</f>
        <v>0</v>
      </c>
      <c r="BI155" s="157">
        <f>IF(N155="nulová",J155,0)</f>
        <v>0</v>
      </c>
      <c r="BJ155" s="13" t="s">
        <v>138</v>
      </c>
      <c r="BK155" s="158">
        <f>I155*H155</f>
        <v>0</v>
      </c>
    </row>
    <row r="156" spans="2:65" s="1" customFormat="1" ht="16.350000000000001" customHeight="1">
      <c r="B156" s="28"/>
      <c r="C156" s="169" t="s">
        <v>1</v>
      </c>
      <c r="D156" s="169" t="s">
        <v>132</v>
      </c>
      <c r="E156" s="170" t="s">
        <v>1</v>
      </c>
      <c r="F156" s="171" t="s">
        <v>1</v>
      </c>
      <c r="G156" s="172" t="s">
        <v>1</v>
      </c>
      <c r="H156" s="173"/>
      <c r="I156" s="173"/>
      <c r="J156" s="174">
        <f t="shared" si="10"/>
        <v>0</v>
      </c>
      <c r="K156" s="175"/>
      <c r="L156" s="28"/>
      <c r="M156" s="176" t="s">
        <v>1</v>
      </c>
      <c r="N156" s="177" t="s">
        <v>45</v>
      </c>
      <c r="U156" s="52"/>
      <c r="AT156" s="13" t="s">
        <v>301</v>
      </c>
      <c r="AU156" s="13" t="s">
        <v>87</v>
      </c>
      <c r="AY156" s="13" t="s">
        <v>301</v>
      </c>
      <c r="BE156" s="157">
        <f>IF(N156="základná",J156,0)</f>
        <v>0</v>
      </c>
      <c r="BF156" s="157">
        <f>IF(N156="znížená",J156,0)</f>
        <v>0</v>
      </c>
      <c r="BG156" s="157">
        <f>IF(N156="zákl. prenesená",J156,0)</f>
        <v>0</v>
      </c>
      <c r="BH156" s="157">
        <f>IF(N156="zníž. prenesená",J156,0)</f>
        <v>0</v>
      </c>
      <c r="BI156" s="157">
        <f>IF(N156="nulová",J156,0)</f>
        <v>0</v>
      </c>
      <c r="BJ156" s="13" t="s">
        <v>138</v>
      </c>
      <c r="BK156" s="158">
        <f>I156*H156</f>
        <v>0</v>
      </c>
    </row>
    <row r="157" spans="2:65" s="1" customFormat="1" ht="16.350000000000001" customHeight="1">
      <c r="B157" s="28"/>
      <c r="C157" s="169" t="s">
        <v>1</v>
      </c>
      <c r="D157" s="169" t="s">
        <v>132</v>
      </c>
      <c r="E157" s="170" t="s">
        <v>1</v>
      </c>
      <c r="F157" s="171" t="s">
        <v>1</v>
      </c>
      <c r="G157" s="172" t="s">
        <v>1</v>
      </c>
      <c r="H157" s="173"/>
      <c r="I157" s="173"/>
      <c r="J157" s="174">
        <f t="shared" si="10"/>
        <v>0</v>
      </c>
      <c r="K157" s="175"/>
      <c r="L157" s="28"/>
      <c r="M157" s="176" t="s">
        <v>1</v>
      </c>
      <c r="N157" s="177" t="s">
        <v>45</v>
      </c>
      <c r="O157" s="178"/>
      <c r="P157" s="178"/>
      <c r="Q157" s="178"/>
      <c r="R157" s="178"/>
      <c r="S157" s="178"/>
      <c r="T157" s="178"/>
      <c r="U157" s="179"/>
      <c r="AT157" s="13" t="s">
        <v>301</v>
      </c>
      <c r="AU157" s="13" t="s">
        <v>87</v>
      </c>
      <c r="AY157" s="13" t="s">
        <v>301</v>
      </c>
      <c r="BE157" s="157">
        <f>IF(N157="základná",J157,0)</f>
        <v>0</v>
      </c>
      <c r="BF157" s="157">
        <f>IF(N157="znížená",J157,0)</f>
        <v>0</v>
      </c>
      <c r="BG157" s="157">
        <f>IF(N157="zákl. prenesená",J157,0)</f>
        <v>0</v>
      </c>
      <c r="BH157" s="157">
        <f>IF(N157="zníž. prenesená",J157,0)</f>
        <v>0</v>
      </c>
      <c r="BI157" s="157">
        <f>IF(N157="nulová",J157,0)</f>
        <v>0</v>
      </c>
      <c r="BJ157" s="13" t="s">
        <v>138</v>
      </c>
      <c r="BK157" s="158">
        <f>I157*H157</f>
        <v>0</v>
      </c>
    </row>
    <row r="158" spans="2:65" s="1" customFormat="1" ht="6.95" customHeight="1">
      <c r="B158" s="40"/>
      <c r="C158" s="41"/>
      <c r="D158" s="41"/>
      <c r="E158" s="41"/>
      <c r="F158" s="41"/>
      <c r="G158" s="41"/>
      <c r="H158" s="41"/>
      <c r="I158" s="107"/>
      <c r="J158" s="41"/>
      <c r="K158" s="41"/>
      <c r="L158" s="28"/>
    </row>
  </sheetData>
  <sheetProtection algorithmName="SHA-512" hashValue="duihTxYDiJ97eJH5y86upCUevsD0cE/W5Wd1yaPg70NnlGdMEDdv7kazkZr8dKTHKnSa8UIia22wQZjUeE8NkQ==" saltValue="dCWKejHRqJ2ZDss1HKVjK8/mlBR+51svjIu66LU0InfwwTBgaMtZG3LY0o6/q1UgY1OL5vULKdyTzRn6QgoUfw==" spinCount="100000" sheet="1" objects="1" scenarios="1" formatColumns="0" formatRows="0" autoFilter="0"/>
  <autoFilter ref="C121:K157" xr:uid="{00000000-0009-0000-0000-000002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dataValidations count="2">
    <dataValidation type="list" allowBlank="1" showInputMessage="1" showErrorMessage="1" error="Povolené sú hodnoty K, M." sqref="D153:D158" xr:uid="{00000000-0002-0000-0200-000000000000}">
      <formula1>"K, M"</formula1>
    </dataValidation>
    <dataValidation type="list" allowBlank="1" showInputMessage="1" showErrorMessage="1" error="Povolené sú hodnoty základná, znížená, nulová." sqref="N153:N158" xr:uid="{00000000-0002-0000-0200-000001000000}">
      <formula1>"základná, znížená, nulová"</formula1>
    </dataValidation>
  </dataValidation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79"/>
  <sheetViews>
    <sheetView showGridLines="0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" customWidth="1"/>
    <col min="8" max="8" width="11.5" customWidth="1"/>
    <col min="9" max="9" width="20.1640625" style="84" customWidth="1"/>
    <col min="10" max="10" width="20.1640625" customWidth="1"/>
    <col min="11" max="11" width="20.1640625" hidden="1" customWidth="1"/>
    <col min="12" max="12" width="9.33203125" customWidth="1"/>
    <col min="13" max="13" width="10.83203125" hidden="1" customWidth="1"/>
    <col min="14" max="14" width="9.33203125" hidden="1"/>
    <col min="15" max="21" width="14.16406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AT2" s="13" t="s">
        <v>94</v>
      </c>
    </row>
    <row r="3" spans="2:46" ht="6.95" customHeight="1">
      <c r="B3" s="14"/>
      <c r="C3" s="15"/>
      <c r="D3" s="15"/>
      <c r="E3" s="15"/>
      <c r="F3" s="15"/>
      <c r="G3" s="15"/>
      <c r="H3" s="15"/>
      <c r="I3" s="85"/>
      <c r="J3" s="15"/>
      <c r="K3" s="15"/>
      <c r="L3" s="16"/>
      <c r="AT3" s="13" t="s">
        <v>79</v>
      </c>
    </row>
    <row r="4" spans="2:46" ht="24.95" customHeight="1">
      <c r="B4" s="16"/>
      <c r="D4" s="17" t="s">
        <v>95</v>
      </c>
      <c r="L4" s="16"/>
      <c r="M4" s="86" t="s">
        <v>9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23" t="s">
        <v>14</v>
      </c>
      <c r="L6" s="16"/>
    </row>
    <row r="7" spans="2:46" ht="16.5" customHeight="1">
      <c r="B7" s="16"/>
      <c r="E7" s="218" t="str">
        <f>'Rekapitulácia stavby'!K6</f>
        <v>Zateplenie skladovaco expedičnej haly v areáli Šambron</v>
      </c>
      <c r="F7" s="219"/>
      <c r="G7" s="219"/>
      <c r="H7" s="219"/>
      <c r="L7" s="16"/>
    </row>
    <row r="8" spans="2:46" s="1" customFormat="1" ht="12" customHeight="1">
      <c r="B8" s="28"/>
      <c r="D8" s="23" t="s">
        <v>96</v>
      </c>
      <c r="I8" s="87"/>
      <c r="L8" s="28"/>
    </row>
    <row r="9" spans="2:46" s="1" customFormat="1" ht="36.950000000000003" customHeight="1">
      <c r="B9" s="28"/>
      <c r="E9" s="198" t="s">
        <v>378</v>
      </c>
      <c r="F9" s="220"/>
      <c r="G9" s="220"/>
      <c r="H9" s="220"/>
      <c r="I9" s="87"/>
      <c r="L9" s="28"/>
    </row>
    <row r="10" spans="2:46" s="1" customFormat="1" ht="11.25">
      <c r="B10" s="28"/>
      <c r="I10" s="87"/>
      <c r="L10" s="28"/>
    </row>
    <row r="11" spans="2:46" s="1" customFormat="1" ht="12" customHeight="1">
      <c r="B11" s="28"/>
      <c r="D11" s="23" t="s">
        <v>16</v>
      </c>
      <c r="F11" s="21" t="s">
        <v>17</v>
      </c>
      <c r="I11" s="88" t="s">
        <v>18</v>
      </c>
      <c r="J11" s="21" t="s">
        <v>19</v>
      </c>
      <c r="L11" s="28"/>
    </row>
    <row r="12" spans="2:46" s="1" customFormat="1" ht="12" customHeight="1">
      <c r="B12" s="28"/>
      <c r="D12" s="23" t="s">
        <v>20</v>
      </c>
      <c r="F12" s="21" t="s">
        <v>379</v>
      </c>
      <c r="I12" s="88" t="s">
        <v>22</v>
      </c>
      <c r="J12" s="48">
        <f>'Rekapitulácia stavby'!AN8</f>
        <v>0</v>
      </c>
      <c r="L12" s="28"/>
    </row>
    <row r="13" spans="2:46" s="1" customFormat="1" ht="10.9" customHeight="1">
      <c r="B13" s="28"/>
      <c r="I13" s="87"/>
      <c r="L13" s="28"/>
    </row>
    <row r="14" spans="2:46" s="1" customFormat="1" ht="12" customHeight="1">
      <c r="B14" s="28"/>
      <c r="D14" s="23" t="s">
        <v>23</v>
      </c>
      <c r="I14" s="88" t="s">
        <v>24</v>
      </c>
      <c r="J14" s="21" t="s">
        <v>25</v>
      </c>
      <c r="L14" s="28"/>
    </row>
    <row r="15" spans="2:46" s="1" customFormat="1" ht="18" customHeight="1">
      <c r="B15" s="28"/>
      <c r="E15" s="21" t="s">
        <v>26</v>
      </c>
      <c r="I15" s="88" t="s">
        <v>27</v>
      </c>
      <c r="J15" s="21" t="s">
        <v>28</v>
      </c>
      <c r="L15" s="28"/>
    </row>
    <row r="16" spans="2:46" s="1" customFormat="1" ht="6.95" customHeight="1">
      <c r="B16" s="28"/>
      <c r="I16" s="87"/>
      <c r="L16" s="28"/>
    </row>
    <row r="17" spans="2:12" s="1" customFormat="1" ht="12" customHeight="1">
      <c r="B17" s="28"/>
      <c r="D17" s="23" t="s">
        <v>29</v>
      </c>
      <c r="I17" s="88" t="s">
        <v>24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21" t="str">
        <f>'Rekapitulácia stavby'!E14</f>
        <v>Vyplň údaj</v>
      </c>
      <c r="F18" s="201"/>
      <c r="G18" s="201"/>
      <c r="H18" s="201"/>
      <c r="I18" s="88" t="s">
        <v>27</v>
      </c>
      <c r="J18" s="24" t="str">
        <f>'Rekapitulácia stavby'!AN14</f>
        <v>Vyplň údaj</v>
      </c>
      <c r="L18" s="28"/>
    </row>
    <row r="19" spans="2:12" s="1" customFormat="1" ht="6.95" customHeight="1">
      <c r="B19" s="28"/>
      <c r="I19" s="87"/>
      <c r="L19" s="28"/>
    </row>
    <row r="20" spans="2:12" s="1" customFormat="1" ht="12" customHeight="1">
      <c r="B20" s="28"/>
      <c r="D20" s="23" t="s">
        <v>31</v>
      </c>
      <c r="I20" s="88" t="s">
        <v>24</v>
      </c>
      <c r="J20" s="21" t="str">
        <f>IF('Rekapitulácia stavby'!AN16="","",'Rekapitulácia stavby'!AN16)</f>
        <v>37682075</v>
      </c>
      <c r="L20" s="28"/>
    </row>
    <row r="21" spans="2:12" s="1" customFormat="1" ht="18" customHeight="1">
      <c r="B21" s="28"/>
      <c r="E21" s="21" t="str">
        <f>IF('Rekapitulácia stavby'!E17="","",'Rekapitulácia stavby'!E17)</f>
        <v>Inf. Pavel Fedorko</v>
      </c>
      <c r="I21" s="88" t="s">
        <v>27</v>
      </c>
      <c r="J21" s="21" t="str">
        <f>IF('Rekapitulácia stavby'!AN17="","",'Rekapitulácia stavby'!AN17)</f>
        <v>SK 1045067012</v>
      </c>
      <c r="L21" s="28"/>
    </row>
    <row r="22" spans="2:12" s="1" customFormat="1" ht="6.95" customHeight="1">
      <c r="B22" s="28"/>
      <c r="I22" s="87"/>
      <c r="L22" s="28"/>
    </row>
    <row r="23" spans="2:12" s="1" customFormat="1" ht="12" customHeight="1">
      <c r="B23" s="28"/>
      <c r="D23" s="23" t="s">
        <v>37</v>
      </c>
      <c r="I23" s="88" t="s">
        <v>24</v>
      </c>
      <c r="J23" s="21" t="s">
        <v>32</v>
      </c>
      <c r="L23" s="28"/>
    </row>
    <row r="24" spans="2:12" s="1" customFormat="1" ht="18" customHeight="1">
      <c r="B24" s="28"/>
      <c r="E24" s="21" t="s">
        <v>304</v>
      </c>
      <c r="I24" s="88" t="s">
        <v>27</v>
      </c>
      <c r="J24" s="21" t="s">
        <v>34</v>
      </c>
      <c r="L24" s="28"/>
    </row>
    <row r="25" spans="2:12" s="1" customFormat="1" ht="6.95" customHeight="1">
      <c r="B25" s="28"/>
      <c r="I25" s="87"/>
      <c r="L25" s="28"/>
    </row>
    <row r="26" spans="2:12" s="1" customFormat="1" ht="12" customHeight="1">
      <c r="B26" s="28"/>
      <c r="D26" s="23" t="s">
        <v>38</v>
      </c>
      <c r="I26" s="87"/>
      <c r="L26" s="28"/>
    </row>
    <row r="27" spans="2:12" s="7" customFormat="1" ht="16.5" customHeight="1">
      <c r="B27" s="89"/>
      <c r="E27" s="205" t="s">
        <v>1</v>
      </c>
      <c r="F27" s="205"/>
      <c r="G27" s="205"/>
      <c r="H27" s="205"/>
      <c r="I27" s="90"/>
      <c r="L27" s="89"/>
    </row>
    <row r="28" spans="2:12" s="1" customFormat="1" ht="6.95" customHeight="1">
      <c r="B28" s="28"/>
      <c r="I28" s="87"/>
      <c r="L28" s="28"/>
    </row>
    <row r="29" spans="2:12" s="1" customFormat="1" ht="6.95" customHeight="1">
      <c r="B29" s="28"/>
      <c r="D29" s="49"/>
      <c r="E29" s="49"/>
      <c r="F29" s="49"/>
      <c r="G29" s="49"/>
      <c r="H29" s="49"/>
      <c r="I29" s="91"/>
      <c r="J29" s="49"/>
      <c r="K29" s="49"/>
      <c r="L29" s="28"/>
    </row>
    <row r="30" spans="2:12" s="1" customFormat="1" ht="25.35" customHeight="1">
      <c r="B30" s="28"/>
      <c r="D30" s="92" t="s">
        <v>39</v>
      </c>
      <c r="I30" s="87"/>
      <c r="J30" s="62">
        <f>ROUND(J121, 2)</f>
        <v>0</v>
      </c>
      <c r="L30" s="28"/>
    </row>
    <row r="31" spans="2:12" s="1" customFormat="1" ht="6.95" customHeight="1">
      <c r="B31" s="28"/>
      <c r="D31" s="49"/>
      <c r="E31" s="49"/>
      <c r="F31" s="49"/>
      <c r="G31" s="49"/>
      <c r="H31" s="49"/>
      <c r="I31" s="91"/>
      <c r="J31" s="49"/>
      <c r="K31" s="49"/>
      <c r="L31" s="28"/>
    </row>
    <row r="32" spans="2:12" s="1" customFormat="1" ht="14.45" customHeight="1">
      <c r="B32" s="28"/>
      <c r="F32" s="31" t="s">
        <v>41</v>
      </c>
      <c r="I32" s="93" t="s">
        <v>40</v>
      </c>
      <c r="J32" s="31" t="s">
        <v>42</v>
      </c>
      <c r="L32" s="28"/>
    </row>
    <row r="33" spans="2:12" s="1" customFormat="1" ht="14.45" customHeight="1">
      <c r="B33" s="28"/>
      <c r="D33" s="51" t="s">
        <v>43</v>
      </c>
      <c r="E33" s="23" t="s">
        <v>44</v>
      </c>
      <c r="F33" s="94">
        <f>ROUND((ROUND((SUM(BE121:BE172)),  2) + SUM(BE174:BE178)), 2)</f>
        <v>0</v>
      </c>
      <c r="I33" s="95">
        <v>0.2</v>
      </c>
      <c r="J33" s="94">
        <f>ROUND((ROUND(((SUM(BE121:BE172))*I33),  2) + (SUM(BE174:BE178)*I33)), 2)</f>
        <v>0</v>
      </c>
      <c r="L33" s="28"/>
    </row>
    <row r="34" spans="2:12" s="1" customFormat="1" ht="14.45" customHeight="1">
      <c r="B34" s="28"/>
      <c r="E34" s="23" t="s">
        <v>45</v>
      </c>
      <c r="F34" s="94">
        <f>ROUND((ROUND((SUM(BF121:BF172)),  2) + SUM(BF174:BF178)), 2)</f>
        <v>0</v>
      </c>
      <c r="I34" s="95">
        <v>0.2</v>
      </c>
      <c r="J34" s="94">
        <f>ROUND((ROUND(((SUM(BF121:BF172))*I34),  2) + (SUM(BF174:BF178)*I34)), 2)</f>
        <v>0</v>
      </c>
      <c r="L34" s="28"/>
    </row>
    <row r="35" spans="2:12" s="1" customFormat="1" ht="14.45" hidden="1" customHeight="1">
      <c r="B35" s="28"/>
      <c r="E35" s="23" t="s">
        <v>46</v>
      </c>
      <c r="F35" s="94">
        <f>ROUND((ROUND((SUM(BG121:BG172)),  2) + SUM(BG174:BG178)), 2)</f>
        <v>0</v>
      </c>
      <c r="I35" s="95">
        <v>0.2</v>
      </c>
      <c r="J35" s="94">
        <f>0</f>
        <v>0</v>
      </c>
      <c r="L35" s="28"/>
    </row>
    <row r="36" spans="2:12" s="1" customFormat="1" ht="14.45" hidden="1" customHeight="1">
      <c r="B36" s="28"/>
      <c r="E36" s="23" t="s">
        <v>47</v>
      </c>
      <c r="F36" s="94">
        <f>ROUND((ROUND((SUM(BH121:BH172)),  2) + SUM(BH174:BH178)), 2)</f>
        <v>0</v>
      </c>
      <c r="I36" s="95">
        <v>0.2</v>
      </c>
      <c r="J36" s="94">
        <f>0</f>
        <v>0</v>
      </c>
      <c r="L36" s="28"/>
    </row>
    <row r="37" spans="2:12" s="1" customFormat="1" ht="14.45" hidden="1" customHeight="1">
      <c r="B37" s="28"/>
      <c r="E37" s="23" t="s">
        <v>48</v>
      </c>
      <c r="F37" s="94">
        <f>ROUND((ROUND((SUM(BI121:BI172)),  2) + SUM(BI174:BI178)), 2)</f>
        <v>0</v>
      </c>
      <c r="I37" s="95">
        <v>0</v>
      </c>
      <c r="J37" s="94">
        <f>0</f>
        <v>0</v>
      </c>
      <c r="L37" s="28"/>
    </row>
    <row r="38" spans="2:12" s="1" customFormat="1" ht="6.95" customHeight="1">
      <c r="B38" s="28"/>
      <c r="I38" s="87"/>
      <c r="L38" s="28"/>
    </row>
    <row r="39" spans="2:12" s="1" customFormat="1" ht="25.35" customHeight="1">
      <c r="B39" s="28"/>
      <c r="C39" s="96"/>
      <c r="D39" s="97" t="s">
        <v>49</v>
      </c>
      <c r="E39" s="53"/>
      <c r="F39" s="53"/>
      <c r="G39" s="98" t="s">
        <v>50</v>
      </c>
      <c r="H39" s="99" t="s">
        <v>51</v>
      </c>
      <c r="I39" s="100"/>
      <c r="J39" s="101">
        <f>SUM(J30:J37)</f>
        <v>0</v>
      </c>
      <c r="K39" s="102"/>
      <c r="L39" s="28"/>
    </row>
    <row r="40" spans="2:12" s="1" customFormat="1" ht="14.45" customHeight="1">
      <c r="B40" s="28"/>
      <c r="I40" s="87"/>
      <c r="L40" s="28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37" t="s">
        <v>52</v>
      </c>
      <c r="E50" s="38"/>
      <c r="F50" s="38"/>
      <c r="G50" s="37" t="s">
        <v>53</v>
      </c>
      <c r="H50" s="38"/>
      <c r="I50" s="103"/>
      <c r="J50" s="38"/>
      <c r="K50" s="38"/>
      <c r="L50" s="28"/>
    </row>
    <row r="51" spans="2:12" ht="11.25">
      <c r="B51" s="16"/>
      <c r="L51" s="16"/>
    </row>
    <row r="52" spans="2:12" ht="11.25">
      <c r="B52" s="16"/>
      <c r="L52" s="16"/>
    </row>
    <row r="53" spans="2:12" ht="11.25">
      <c r="B53" s="16"/>
      <c r="L53" s="16"/>
    </row>
    <row r="54" spans="2:12" ht="11.25">
      <c r="B54" s="16"/>
      <c r="L54" s="16"/>
    </row>
    <row r="55" spans="2:12" ht="11.25">
      <c r="B55" s="16"/>
      <c r="L55" s="16"/>
    </row>
    <row r="56" spans="2:12" ht="11.25">
      <c r="B56" s="16"/>
      <c r="L56" s="16"/>
    </row>
    <row r="57" spans="2:12" ht="11.25">
      <c r="B57" s="16"/>
      <c r="L57" s="16"/>
    </row>
    <row r="58" spans="2:12" ht="11.25">
      <c r="B58" s="16"/>
      <c r="L58" s="16"/>
    </row>
    <row r="59" spans="2:12" ht="11.25">
      <c r="B59" s="16"/>
      <c r="L59" s="16"/>
    </row>
    <row r="60" spans="2:12" ht="11.25">
      <c r="B60" s="16"/>
      <c r="L60" s="16"/>
    </row>
    <row r="61" spans="2:12" s="1" customFormat="1" ht="12.75">
      <c r="B61" s="28"/>
      <c r="D61" s="39" t="s">
        <v>54</v>
      </c>
      <c r="E61" s="30"/>
      <c r="F61" s="104" t="s">
        <v>55</v>
      </c>
      <c r="G61" s="39" t="s">
        <v>54</v>
      </c>
      <c r="H61" s="30"/>
      <c r="I61" s="105"/>
      <c r="J61" s="106" t="s">
        <v>55</v>
      </c>
      <c r="K61" s="30"/>
      <c r="L61" s="28"/>
    </row>
    <row r="62" spans="2:12" ht="11.25">
      <c r="B62" s="16"/>
      <c r="L62" s="16"/>
    </row>
    <row r="63" spans="2:12" ht="11.25">
      <c r="B63" s="16"/>
      <c r="L63" s="16"/>
    </row>
    <row r="64" spans="2:12" ht="11.25">
      <c r="B64" s="16"/>
      <c r="L64" s="16"/>
    </row>
    <row r="65" spans="2:12" s="1" customFormat="1" ht="12.75">
      <c r="B65" s="28"/>
      <c r="D65" s="37" t="s">
        <v>56</v>
      </c>
      <c r="E65" s="38"/>
      <c r="F65" s="38"/>
      <c r="G65" s="37" t="s">
        <v>57</v>
      </c>
      <c r="H65" s="38"/>
      <c r="I65" s="103"/>
      <c r="J65" s="38"/>
      <c r="K65" s="38"/>
      <c r="L65" s="28"/>
    </row>
    <row r="66" spans="2:12" ht="11.25">
      <c r="B66" s="16"/>
      <c r="L66" s="16"/>
    </row>
    <row r="67" spans="2:12" ht="11.25">
      <c r="B67" s="16"/>
      <c r="L67" s="16"/>
    </row>
    <row r="68" spans="2:12" ht="11.25">
      <c r="B68" s="16"/>
      <c r="L68" s="16"/>
    </row>
    <row r="69" spans="2:12" ht="11.25">
      <c r="B69" s="16"/>
      <c r="L69" s="16"/>
    </row>
    <row r="70" spans="2:12" ht="11.25">
      <c r="B70" s="16"/>
      <c r="L70" s="16"/>
    </row>
    <row r="71" spans="2:12" ht="11.25">
      <c r="B71" s="16"/>
      <c r="L71" s="16"/>
    </row>
    <row r="72" spans="2:12" ht="11.25">
      <c r="B72" s="16"/>
      <c r="L72" s="16"/>
    </row>
    <row r="73" spans="2:12" ht="11.25">
      <c r="B73" s="16"/>
      <c r="L73" s="16"/>
    </row>
    <row r="74" spans="2:12" ht="11.25">
      <c r="B74" s="16"/>
      <c r="L74" s="16"/>
    </row>
    <row r="75" spans="2:12" ht="11.25">
      <c r="B75" s="16"/>
      <c r="L75" s="16"/>
    </row>
    <row r="76" spans="2:12" s="1" customFormat="1" ht="12.75">
      <c r="B76" s="28"/>
      <c r="D76" s="39" t="s">
        <v>54</v>
      </c>
      <c r="E76" s="30"/>
      <c r="F76" s="104" t="s">
        <v>55</v>
      </c>
      <c r="G76" s="39" t="s">
        <v>54</v>
      </c>
      <c r="H76" s="30"/>
      <c r="I76" s="105"/>
      <c r="J76" s="106" t="s">
        <v>55</v>
      </c>
      <c r="K76" s="30"/>
      <c r="L76" s="28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107"/>
      <c r="J77" s="41"/>
      <c r="K77" s="41"/>
      <c r="L77" s="28"/>
    </row>
    <row r="81" spans="2:47" s="1" customFormat="1" ht="6.95" customHeight="1">
      <c r="B81" s="42"/>
      <c r="C81" s="43"/>
      <c r="D81" s="43"/>
      <c r="E81" s="43"/>
      <c r="F81" s="43"/>
      <c r="G81" s="43"/>
      <c r="H81" s="43"/>
      <c r="I81" s="108"/>
      <c r="J81" s="43"/>
      <c r="K81" s="43"/>
      <c r="L81" s="28"/>
    </row>
    <row r="82" spans="2:47" s="1" customFormat="1" ht="24.95" customHeight="1">
      <c r="B82" s="28"/>
      <c r="C82" s="17" t="s">
        <v>98</v>
      </c>
      <c r="I82" s="87"/>
      <c r="L82" s="28"/>
    </row>
    <row r="83" spans="2:47" s="1" customFormat="1" ht="6.95" customHeight="1">
      <c r="B83" s="28"/>
      <c r="I83" s="87"/>
      <c r="L83" s="28"/>
    </row>
    <row r="84" spans="2:47" s="1" customFormat="1" ht="12" customHeight="1">
      <c r="B84" s="28"/>
      <c r="C84" s="23" t="s">
        <v>14</v>
      </c>
      <c r="I84" s="87"/>
      <c r="L84" s="28"/>
    </row>
    <row r="85" spans="2:47" s="1" customFormat="1" ht="16.5" customHeight="1">
      <c r="B85" s="28"/>
      <c r="E85" s="218" t="str">
        <f>E7</f>
        <v>Zateplenie skladovaco expedičnej haly v areáli Šambron</v>
      </c>
      <c r="F85" s="219"/>
      <c r="G85" s="219"/>
      <c r="H85" s="219"/>
      <c r="I85" s="87"/>
      <c r="L85" s="28"/>
    </row>
    <row r="86" spans="2:47" s="1" customFormat="1" ht="12" customHeight="1">
      <c r="B86" s="28"/>
      <c r="C86" s="23" t="s">
        <v>96</v>
      </c>
      <c r="I86" s="87"/>
      <c r="L86" s="28"/>
    </row>
    <row r="87" spans="2:47" s="1" customFormat="1" ht="16.5" customHeight="1">
      <c r="B87" s="28"/>
      <c r="E87" s="198" t="str">
        <f>E9</f>
        <v>Eli - Elektroinštalácia, osvetlenie</v>
      </c>
      <c r="F87" s="220"/>
      <c r="G87" s="220"/>
      <c r="H87" s="220"/>
      <c r="I87" s="87"/>
      <c r="L87" s="28"/>
    </row>
    <row r="88" spans="2:47" s="1" customFormat="1" ht="6.95" customHeight="1">
      <c r="B88" s="28"/>
      <c r="I88" s="87"/>
      <c r="L88" s="28"/>
    </row>
    <row r="89" spans="2:47" s="1" customFormat="1" ht="12" customHeight="1">
      <c r="B89" s="28"/>
      <c r="C89" s="23" t="s">
        <v>20</v>
      </c>
      <c r="F89" s="21" t="str">
        <f>F12</f>
        <v>Šambron</v>
      </c>
      <c r="I89" s="88" t="s">
        <v>22</v>
      </c>
      <c r="J89" s="48">
        <f>IF(J12="","",J12)</f>
        <v>0</v>
      </c>
      <c r="L89" s="28"/>
    </row>
    <row r="90" spans="2:47" s="1" customFormat="1" ht="6.95" customHeight="1">
      <c r="B90" s="28"/>
      <c r="I90" s="87"/>
      <c r="L90" s="28"/>
    </row>
    <row r="91" spans="2:47" s="1" customFormat="1" ht="15.2" customHeight="1">
      <c r="B91" s="28"/>
      <c r="C91" s="23" t="s">
        <v>23</v>
      </c>
      <c r="F91" s="21" t="str">
        <f>E15</f>
        <v>AGROKARPATY, spol. s r. o. Plavnica</v>
      </c>
      <c r="I91" s="88" t="s">
        <v>31</v>
      </c>
      <c r="J91" s="26" t="str">
        <f>E21</f>
        <v>Inf. Pavel Fedorko</v>
      </c>
      <c r="L91" s="28"/>
    </row>
    <row r="92" spans="2:47" s="1" customFormat="1" ht="15.2" customHeight="1">
      <c r="B92" s="28"/>
      <c r="C92" s="23" t="s">
        <v>29</v>
      </c>
      <c r="F92" s="21" t="str">
        <f>IF(E18="","",E18)</f>
        <v>Vyplň údaj</v>
      </c>
      <c r="I92" s="88" t="s">
        <v>37</v>
      </c>
      <c r="J92" s="26" t="str">
        <f>E24</f>
        <v>Ing. Pavel Fedorko</v>
      </c>
      <c r="L92" s="28"/>
    </row>
    <row r="93" spans="2:47" s="1" customFormat="1" ht="10.35" customHeight="1">
      <c r="B93" s="28"/>
      <c r="I93" s="87"/>
      <c r="L93" s="28"/>
    </row>
    <row r="94" spans="2:47" s="1" customFormat="1" ht="29.25" customHeight="1">
      <c r="B94" s="28"/>
      <c r="C94" s="109" t="s">
        <v>99</v>
      </c>
      <c r="D94" s="96"/>
      <c r="E94" s="96"/>
      <c r="F94" s="96"/>
      <c r="G94" s="96"/>
      <c r="H94" s="96"/>
      <c r="I94" s="110"/>
      <c r="J94" s="111" t="s">
        <v>100</v>
      </c>
      <c r="K94" s="96"/>
      <c r="L94" s="28"/>
    </row>
    <row r="95" spans="2:47" s="1" customFormat="1" ht="10.35" customHeight="1">
      <c r="B95" s="28"/>
      <c r="I95" s="87"/>
      <c r="L95" s="28"/>
    </row>
    <row r="96" spans="2:47" s="1" customFormat="1" ht="22.9" customHeight="1">
      <c r="B96" s="28"/>
      <c r="C96" s="112" t="s">
        <v>101</v>
      </c>
      <c r="I96" s="87"/>
      <c r="J96" s="62">
        <f>J121</f>
        <v>0</v>
      </c>
      <c r="L96" s="28"/>
      <c r="AU96" s="13" t="s">
        <v>102</v>
      </c>
    </row>
    <row r="97" spans="2:12" s="8" customFormat="1" ht="24.95" customHeight="1">
      <c r="B97" s="113"/>
      <c r="D97" s="114" t="s">
        <v>305</v>
      </c>
      <c r="E97" s="115"/>
      <c r="F97" s="115"/>
      <c r="G97" s="115"/>
      <c r="H97" s="115"/>
      <c r="I97" s="116"/>
      <c r="J97" s="117">
        <f>J122</f>
        <v>0</v>
      </c>
      <c r="L97" s="113"/>
    </row>
    <row r="98" spans="2:12" s="9" customFormat="1" ht="19.899999999999999" customHeight="1">
      <c r="B98" s="118"/>
      <c r="D98" s="119" t="s">
        <v>306</v>
      </c>
      <c r="E98" s="120"/>
      <c r="F98" s="120"/>
      <c r="G98" s="120"/>
      <c r="H98" s="120"/>
      <c r="I98" s="121"/>
      <c r="J98" s="122">
        <f>J123</f>
        <v>0</v>
      </c>
      <c r="L98" s="118"/>
    </row>
    <row r="99" spans="2:12" s="9" customFormat="1" ht="19.899999999999999" customHeight="1">
      <c r="B99" s="118"/>
      <c r="D99" s="119" t="s">
        <v>380</v>
      </c>
      <c r="E99" s="120"/>
      <c r="F99" s="120"/>
      <c r="G99" s="120"/>
      <c r="H99" s="120"/>
      <c r="I99" s="121"/>
      <c r="J99" s="122">
        <f>J165</f>
        <v>0</v>
      </c>
      <c r="L99" s="118"/>
    </row>
    <row r="100" spans="2:12" s="8" customFormat="1" ht="24.95" customHeight="1">
      <c r="B100" s="113"/>
      <c r="D100" s="114" t="s">
        <v>307</v>
      </c>
      <c r="E100" s="115"/>
      <c r="F100" s="115"/>
      <c r="G100" s="115"/>
      <c r="H100" s="115"/>
      <c r="I100" s="116"/>
      <c r="J100" s="117">
        <f>J171</f>
        <v>0</v>
      </c>
      <c r="L100" s="113"/>
    </row>
    <row r="101" spans="2:12" s="8" customFormat="1" ht="21.75" customHeight="1">
      <c r="B101" s="113"/>
      <c r="D101" s="123" t="s">
        <v>112</v>
      </c>
      <c r="I101" s="124"/>
      <c r="J101" s="125">
        <f>J173</f>
        <v>0</v>
      </c>
      <c r="L101" s="113"/>
    </row>
    <row r="102" spans="2:12" s="1" customFormat="1" ht="21.75" customHeight="1">
      <c r="B102" s="28"/>
      <c r="I102" s="87"/>
      <c r="L102" s="28"/>
    </row>
    <row r="103" spans="2:12" s="1" customFormat="1" ht="6.95" customHeight="1">
      <c r="B103" s="40"/>
      <c r="C103" s="41"/>
      <c r="D103" s="41"/>
      <c r="E103" s="41"/>
      <c r="F103" s="41"/>
      <c r="G103" s="41"/>
      <c r="H103" s="41"/>
      <c r="I103" s="107"/>
      <c r="J103" s="41"/>
      <c r="K103" s="41"/>
      <c r="L103" s="28"/>
    </row>
    <row r="107" spans="2:12" s="1" customFormat="1" ht="6.95" customHeight="1">
      <c r="B107" s="42"/>
      <c r="C107" s="43"/>
      <c r="D107" s="43"/>
      <c r="E107" s="43"/>
      <c r="F107" s="43"/>
      <c r="G107" s="43"/>
      <c r="H107" s="43"/>
      <c r="I107" s="108"/>
      <c r="J107" s="43"/>
      <c r="K107" s="43"/>
      <c r="L107" s="28"/>
    </row>
    <row r="108" spans="2:12" s="1" customFormat="1" ht="24.95" customHeight="1">
      <c r="B108" s="28"/>
      <c r="C108" s="17" t="s">
        <v>113</v>
      </c>
      <c r="I108" s="87"/>
      <c r="L108" s="28"/>
    </row>
    <row r="109" spans="2:12" s="1" customFormat="1" ht="6.95" customHeight="1">
      <c r="B109" s="28"/>
      <c r="I109" s="87"/>
      <c r="L109" s="28"/>
    </row>
    <row r="110" spans="2:12" s="1" customFormat="1" ht="12" customHeight="1">
      <c r="B110" s="28"/>
      <c r="C110" s="23" t="s">
        <v>14</v>
      </c>
      <c r="I110" s="87"/>
      <c r="L110" s="28"/>
    </row>
    <row r="111" spans="2:12" s="1" customFormat="1" ht="16.5" customHeight="1">
      <c r="B111" s="28"/>
      <c r="E111" s="218" t="str">
        <f>E7</f>
        <v>Zateplenie skladovaco expedičnej haly v areáli Šambron</v>
      </c>
      <c r="F111" s="219"/>
      <c r="G111" s="219"/>
      <c r="H111" s="219"/>
      <c r="I111" s="87"/>
      <c r="L111" s="28"/>
    </row>
    <row r="112" spans="2:12" s="1" customFormat="1" ht="12" customHeight="1">
      <c r="B112" s="28"/>
      <c r="C112" s="23" t="s">
        <v>96</v>
      </c>
      <c r="I112" s="87"/>
      <c r="L112" s="28"/>
    </row>
    <row r="113" spans="2:65" s="1" customFormat="1" ht="16.5" customHeight="1">
      <c r="B113" s="28"/>
      <c r="E113" s="198" t="str">
        <f>E9</f>
        <v>Eli - Elektroinštalácia, osvetlenie</v>
      </c>
      <c r="F113" s="220"/>
      <c r="G113" s="220"/>
      <c r="H113" s="220"/>
      <c r="I113" s="87"/>
      <c r="L113" s="28"/>
    </row>
    <row r="114" spans="2:65" s="1" customFormat="1" ht="6.95" customHeight="1">
      <c r="B114" s="28"/>
      <c r="I114" s="87"/>
      <c r="L114" s="28"/>
    </row>
    <row r="115" spans="2:65" s="1" customFormat="1" ht="12" customHeight="1">
      <c r="B115" s="28"/>
      <c r="C115" s="23" t="s">
        <v>20</v>
      </c>
      <c r="F115" s="21" t="str">
        <f>F12</f>
        <v>Šambron</v>
      </c>
      <c r="I115" s="88" t="s">
        <v>22</v>
      </c>
      <c r="J115" s="48">
        <f>IF(J12="","",J12)</f>
        <v>0</v>
      </c>
      <c r="L115" s="28"/>
    </row>
    <row r="116" spans="2:65" s="1" customFormat="1" ht="6.95" customHeight="1">
      <c r="B116" s="28"/>
      <c r="I116" s="87"/>
      <c r="L116" s="28"/>
    </row>
    <row r="117" spans="2:65" s="1" customFormat="1" ht="15.2" customHeight="1">
      <c r="B117" s="28"/>
      <c r="C117" s="23" t="s">
        <v>23</v>
      </c>
      <c r="F117" s="21" t="str">
        <f>E15</f>
        <v>AGROKARPATY, spol. s r. o. Plavnica</v>
      </c>
      <c r="I117" s="88" t="s">
        <v>31</v>
      </c>
      <c r="J117" s="26" t="str">
        <f>E21</f>
        <v>Inf. Pavel Fedorko</v>
      </c>
      <c r="L117" s="28"/>
    </row>
    <row r="118" spans="2:65" s="1" customFormat="1" ht="15.2" customHeight="1">
      <c r="B118" s="28"/>
      <c r="C118" s="23" t="s">
        <v>29</v>
      </c>
      <c r="F118" s="21" t="str">
        <f>IF(E18="","",E18)</f>
        <v>Vyplň údaj</v>
      </c>
      <c r="I118" s="88" t="s">
        <v>37</v>
      </c>
      <c r="J118" s="26" t="str">
        <f>E24</f>
        <v>Ing. Pavel Fedorko</v>
      </c>
      <c r="L118" s="28"/>
    </row>
    <row r="119" spans="2:65" s="1" customFormat="1" ht="10.35" customHeight="1">
      <c r="B119" s="28"/>
      <c r="I119" s="87"/>
      <c r="L119" s="28"/>
    </row>
    <row r="120" spans="2:65" s="10" customFormat="1" ht="29.25" customHeight="1">
      <c r="B120" s="126"/>
      <c r="C120" s="127" t="s">
        <v>114</v>
      </c>
      <c r="D120" s="128" t="s">
        <v>64</v>
      </c>
      <c r="E120" s="128" t="s">
        <v>60</v>
      </c>
      <c r="F120" s="128" t="s">
        <v>61</v>
      </c>
      <c r="G120" s="128" t="s">
        <v>115</v>
      </c>
      <c r="H120" s="128" t="s">
        <v>116</v>
      </c>
      <c r="I120" s="129" t="s">
        <v>117</v>
      </c>
      <c r="J120" s="130" t="s">
        <v>100</v>
      </c>
      <c r="K120" s="131" t="s">
        <v>118</v>
      </c>
      <c r="L120" s="126"/>
      <c r="M120" s="55" t="s">
        <v>1</v>
      </c>
      <c r="N120" s="56" t="s">
        <v>43</v>
      </c>
      <c r="O120" s="56" t="s">
        <v>119</v>
      </c>
      <c r="P120" s="56" t="s">
        <v>120</v>
      </c>
      <c r="Q120" s="56" t="s">
        <v>121</v>
      </c>
      <c r="R120" s="56" t="s">
        <v>122</v>
      </c>
      <c r="S120" s="56" t="s">
        <v>123</v>
      </c>
      <c r="T120" s="56" t="s">
        <v>124</v>
      </c>
      <c r="U120" s="57" t="s">
        <v>125</v>
      </c>
    </row>
    <row r="121" spans="2:65" s="1" customFormat="1" ht="22.9" customHeight="1">
      <c r="B121" s="28"/>
      <c r="C121" s="60" t="s">
        <v>101</v>
      </c>
      <c r="I121" s="87"/>
      <c r="J121" s="132">
        <f>BK121</f>
        <v>0</v>
      </c>
      <c r="L121" s="28"/>
      <c r="M121" s="58"/>
      <c r="N121" s="49"/>
      <c r="O121" s="49"/>
      <c r="P121" s="133">
        <f>P122+P171+P173</f>
        <v>0</v>
      </c>
      <c r="Q121" s="49"/>
      <c r="R121" s="133">
        <f>R122+R171+R173</f>
        <v>0</v>
      </c>
      <c r="S121" s="49"/>
      <c r="T121" s="133">
        <f>T122+T171+T173</f>
        <v>0</v>
      </c>
      <c r="U121" s="50"/>
      <c r="AT121" s="13" t="s">
        <v>78</v>
      </c>
      <c r="AU121" s="13" t="s">
        <v>102</v>
      </c>
      <c r="BK121" s="134">
        <f>BK122+BK171+BK173</f>
        <v>0</v>
      </c>
    </row>
    <row r="122" spans="2:65" s="11" customFormat="1" ht="25.9" customHeight="1">
      <c r="B122" s="135"/>
      <c r="D122" s="136" t="s">
        <v>78</v>
      </c>
      <c r="E122" s="137" t="s">
        <v>153</v>
      </c>
      <c r="F122" s="137" t="s">
        <v>153</v>
      </c>
      <c r="I122" s="138"/>
      <c r="J122" s="125">
        <f>BK122</f>
        <v>0</v>
      </c>
      <c r="L122" s="135"/>
      <c r="M122" s="139"/>
      <c r="P122" s="140">
        <f>P123+P165</f>
        <v>0</v>
      </c>
      <c r="R122" s="140">
        <f>R123+R165</f>
        <v>0</v>
      </c>
      <c r="T122" s="140">
        <f>T123+T165</f>
        <v>0</v>
      </c>
      <c r="U122" s="141"/>
      <c r="AR122" s="136" t="s">
        <v>131</v>
      </c>
      <c r="AT122" s="142" t="s">
        <v>78</v>
      </c>
      <c r="AU122" s="142" t="s">
        <v>79</v>
      </c>
      <c r="AY122" s="136" t="s">
        <v>128</v>
      </c>
      <c r="BK122" s="143">
        <f>BK123+BK165</f>
        <v>0</v>
      </c>
    </row>
    <row r="123" spans="2:65" s="11" customFormat="1" ht="22.9" customHeight="1">
      <c r="B123" s="135"/>
      <c r="D123" s="136" t="s">
        <v>78</v>
      </c>
      <c r="E123" s="144" t="s">
        <v>312</v>
      </c>
      <c r="F123" s="144" t="s">
        <v>313</v>
      </c>
      <c r="I123" s="138"/>
      <c r="J123" s="145">
        <f>BK123</f>
        <v>0</v>
      </c>
      <c r="L123" s="135"/>
      <c r="M123" s="139"/>
      <c r="P123" s="140">
        <f>SUM(P124:P164)</f>
        <v>0</v>
      </c>
      <c r="R123" s="140">
        <f>SUM(R124:R164)</f>
        <v>0</v>
      </c>
      <c r="T123" s="140">
        <f>SUM(T124:T164)</f>
        <v>0</v>
      </c>
      <c r="U123" s="141"/>
      <c r="AR123" s="136" t="s">
        <v>131</v>
      </c>
      <c r="AT123" s="142" t="s">
        <v>78</v>
      </c>
      <c r="AU123" s="142" t="s">
        <v>87</v>
      </c>
      <c r="AY123" s="136" t="s">
        <v>128</v>
      </c>
      <c r="BK123" s="143">
        <f>SUM(BK124:BK164)</f>
        <v>0</v>
      </c>
    </row>
    <row r="124" spans="2:65" s="1" customFormat="1" ht="24" customHeight="1">
      <c r="B124" s="28"/>
      <c r="C124" s="146" t="s">
        <v>87</v>
      </c>
      <c r="D124" s="146" t="s">
        <v>132</v>
      </c>
      <c r="E124" s="147" t="s">
        <v>381</v>
      </c>
      <c r="F124" s="148" t="s">
        <v>382</v>
      </c>
      <c r="G124" s="149" t="s">
        <v>189</v>
      </c>
      <c r="H124" s="150">
        <v>80</v>
      </c>
      <c r="I124" s="150"/>
      <c r="J124" s="151">
        <f t="shared" ref="J124:J164" si="0">ROUND(I124*H124,3)</f>
        <v>0</v>
      </c>
      <c r="K124" s="148" t="s">
        <v>1</v>
      </c>
      <c r="L124" s="28"/>
      <c r="M124" s="152" t="s">
        <v>1</v>
      </c>
      <c r="N124" s="153" t="s">
        <v>45</v>
      </c>
      <c r="P124" s="154">
        <f t="shared" ref="P124:P164" si="1">O124*H124</f>
        <v>0</v>
      </c>
      <c r="Q124" s="154">
        <v>0</v>
      </c>
      <c r="R124" s="154">
        <f t="shared" ref="R124:R164" si="2">Q124*H124</f>
        <v>0</v>
      </c>
      <c r="S124" s="154">
        <v>0</v>
      </c>
      <c r="T124" s="154">
        <f t="shared" ref="T124:T164" si="3">S124*H124</f>
        <v>0</v>
      </c>
      <c r="U124" s="155" t="s">
        <v>1</v>
      </c>
      <c r="AR124" s="156" t="s">
        <v>203</v>
      </c>
      <c r="AT124" s="156" t="s">
        <v>132</v>
      </c>
      <c r="AU124" s="156" t="s">
        <v>138</v>
      </c>
      <c r="AY124" s="13" t="s">
        <v>128</v>
      </c>
      <c r="BE124" s="157">
        <f t="shared" ref="BE124:BE164" si="4">IF(N124="základná",J124,0)</f>
        <v>0</v>
      </c>
      <c r="BF124" s="157">
        <f t="shared" ref="BF124:BF164" si="5">IF(N124="znížená",J124,0)</f>
        <v>0</v>
      </c>
      <c r="BG124" s="157">
        <f t="shared" ref="BG124:BG164" si="6">IF(N124="zákl. prenesená",J124,0)</f>
        <v>0</v>
      </c>
      <c r="BH124" s="157">
        <f t="shared" ref="BH124:BH164" si="7">IF(N124="zníž. prenesená",J124,0)</f>
        <v>0</v>
      </c>
      <c r="BI124" s="157">
        <f t="shared" ref="BI124:BI164" si="8">IF(N124="nulová",J124,0)</f>
        <v>0</v>
      </c>
      <c r="BJ124" s="13" t="s">
        <v>138</v>
      </c>
      <c r="BK124" s="158">
        <f t="shared" ref="BK124:BK164" si="9">ROUND(I124*H124,3)</f>
        <v>0</v>
      </c>
      <c r="BL124" s="13" t="s">
        <v>203</v>
      </c>
      <c r="BM124" s="156" t="s">
        <v>138</v>
      </c>
    </row>
    <row r="125" spans="2:65" s="1" customFormat="1" ht="16.5" customHeight="1">
      <c r="B125" s="28"/>
      <c r="C125" s="159" t="s">
        <v>138</v>
      </c>
      <c r="D125" s="159" t="s">
        <v>153</v>
      </c>
      <c r="E125" s="160" t="s">
        <v>383</v>
      </c>
      <c r="F125" s="161" t="s">
        <v>384</v>
      </c>
      <c r="G125" s="162" t="s">
        <v>189</v>
      </c>
      <c r="H125" s="163">
        <v>84</v>
      </c>
      <c r="I125" s="163"/>
      <c r="J125" s="164">
        <f t="shared" si="0"/>
        <v>0</v>
      </c>
      <c r="K125" s="161" t="s">
        <v>1</v>
      </c>
      <c r="L125" s="165"/>
      <c r="M125" s="166" t="s">
        <v>1</v>
      </c>
      <c r="N125" s="167" t="s">
        <v>45</v>
      </c>
      <c r="P125" s="154">
        <f t="shared" si="1"/>
        <v>0</v>
      </c>
      <c r="Q125" s="154">
        <v>0</v>
      </c>
      <c r="R125" s="154">
        <f t="shared" si="2"/>
        <v>0</v>
      </c>
      <c r="S125" s="154">
        <v>0</v>
      </c>
      <c r="T125" s="154">
        <f t="shared" si="3"/>
        <v>0</v>
      </c>
      <c r="U125" s="155" t="s">
        <v>1</v>
      </c>
      <c r="AR125" s="156" t="s">
        <v>318</v>
      </c>
      <c r="AT125" s="156" t="s">
        <v>153</v>
      </c>
      <c r="AU125" s="156" t="s">
        <v>138</v>
      </c>
      <c r="AY125" s="13" t="s">
        <v>128</v>
      </c>
      <c r="BE125" s="157">
        <f t="shared" si="4"/>
        <v>0</v>
      </c>
      <c r="BF125" s="157">
        <f t="shared" si="5"/>
        <v>0</v>
      </c>
      <c r="BG125" s="157">
        <f t="shared" si="6"/>
        <v>0</v>
      </c>
      <c r="BH125" s="157">
        <f t="shared" si="7"/>
        <v>0</v>
      </c>
      <c r="BI125" s="157">
        <f t="shared" si="8"/>
        <v>0</v>
      </c>
      <c r="BJ125" s="13" t="s">
        <v>138</v>
      </c>
      <c r="BK125" s="158">
        <f t="shared" si="9"/>
        <v>0</v>
      </c>
      <c r="BL125" s="13" t="s">
        <v>203</v>
      </c>
      <c r="BM125" s="156" t="s">
        <v>137</v>
      </c>
    </row>
    <row r="126" spans="2:65" s="1" customFormat="1" ht="24" customHeight="1">
      <c r="B126" s="28"/>
      <c r="C126" s="146" t="s">
        <v>131</v>
      </c>
      <c r="D126" s="146" t="s">
        <v>132</v>
      </c>
      <c r="E126" s="147" t="s">
        <v>385</v>
      </c>
      <c r="F126" s="148" t="s">
        <v>386</v>
      </c>
      <c r="G126" s="149" t="s">
        <v>156</v>
      </c>
      <c r="H126" s="150">
        <v>9</v>
      </c>
      <c r="I126" s="150"/>
      <c r="J126" s="151">
        <f t="shared" si="0"/>
        <v>0</v>
      </c>
      <c r="K126" s="148" t="s">
        <v>1</v>
      </c>
      <c r="L126" s="28"/>
      <c r="M126" s="152" t="s">
        <v>1</v>
      </c>
      <c r="N126" s="153" t="s">
        <v>45</v>
      </c>
      <c r="P126" s="154">
        <f t="shared" si="1"/>
        <v>0</v>
      </c>
      <c r="Q126" s="154">
        <v>0</v>
      </c>
      <c r="R126" s="154">
        <f t="shared" si="2"/>
        <v>0</v>
      </c>
      <c r="S126" s="154">
        <v>0</v>
      </c>
      <c r="T126" s="154">
        <f t="shared" si="3"/>
        <v>0</v>
      </c>
      <c r="U126" s="155" t="s">
        <v>1</v>
      </c>
      <c r="AR126" s="156" t="s">
        <v>203</v>
      </c>
      <c r="AT126" s="156" t="s">
        <v>132</v>
      </c>
      <c r="AU126" s="156" t="s">
        <v>138</v>
      </c>
      <c r="AY126" s="13" t="s">
        <v>128</v>
      </c>
      <c r="BE126" s="157">
        <f t="shared" si="4"/>
        <v>0</v>
      </c>
      <c r="BF126" s="157">
        <f t="shared" si="5"/>
        <v>0</v>
      </c>
      <c r="BG126" s="157">
        <f t="shared" si="6"/>
        <v>0</v>
      </c>
      <c r="BH126" s="157">
        <f t="shared" si="7"/>
        <v>0</v>
      </c>
      <c r="BI126" s="157">
        <f t="shared" si="8"/>
        <v>0</v>
      </c>
      <c r="BJ126" s="13" t="s">
        <v>138</v>
      </c>
      <c r="BK126" s="158">
        <f t="shared" si="9"/>
        <v>0</v>
      </c>
      <c r="BL126" s="13" t="s">
        <v>203</v>
      </c>
      <c r="BM126" s="156" t="s">
        <v>129</v>
      </c>
    </row>
    <row r="127" spans="2:65" s="1" customFormat="1" ht="16.5" customHeight="1">
      <c r="B127" s="28"/>
      <c r="C127" s="159" t="s">
        <v>137</v>
      </c>
      <c r="D127" s="159" t="s">
        <v>153</v>
      </c>
      <c r="E127" s="160" t="s">
        <v>387</v>
      </c>
      <c r="F127" s="161" t="s">
        <v>388</v>
      </c>
      <c r="G127" s="162" t="s">
        <v>156</v>
      </c>
      <c r="H127" s="163">
        <v>9</v>
      </c>
      <c r="I127" s="163"/>
      <c r="J127" s="164">
        <f t="shared" si="0"/>
        <v>0</v>
      </c>
      <c r="K127" s="161" t="s">
        <v>1</v>
      </c>
      <c r="L127" s="165"/>
      <c r="M127" s="166" t="s">
        <v>1</v>
      </c>
      <c r="N127" s="167" t="s">
        <v>45</v>
      </c>
      <c r="P127" s="154">
        <f t="shared" si="1"/>
        <v>0</v>
      </c>
      <c r="Q127" s="154">
        <v>0</v>
      </c>
      <c r="R127" s="154">
        <f t="shared" si="2"/>
        <v>0</v>
      </c>
      <c r="S127" s="154">
        <v>0</v>
      </c>
      <c r="T127" s="154">
        <f t="shared" si="3"/>
        <v>0</v>
      </c>
      <c r="U127" s="155" t="s">
        <v>1</v>
      </c>
      <c r="AR127" s="156" t="s">
        <v>318</v>
      </c>
      <c r="AT127" s="156" t="s">
        <v>153</v>
      </c>
      <c r="AU127" s="156" t="s">
        <v>138</v>
      </c>
      <c r="AY127" s="13" t="s">
        <v>128</v>
      </c>
      <c r="BE127" s="157">
        <f t="shared" si="4"/>
        <v>0</v>
      </c>
      <c r="BF127" s="157">
        <f t="shared" si="5"/>
        <v>0</v>
      </c>
      <c r="BG127" s="157">
        <f t="shared" si="6"/>
        <v>0</v>
      </c>
      <c r="BH127" s="157">
        <f t="shared" si="7"/>
        <v>0</v>
      </c>
      <c r="BI127" s="157">
        <f t="shared" si="8"/>
        <v>0</v>
      </c>
      <c r="BJ127" s="13" t="s">
        <v>138</v>
      </c>
      <c r="BK127" s="158">
        <f t="shared" si="9"/>
        <v>0</v>
      </c>
      <c r="BL127" s="13" t="s">
        <v>203</v>
      </c>
      <c r="BM127" s="156" t="s">
        <v>152</v>
      </c>
    </row>
    <row r="128" spans="2:65" s="1" customFormat="1" ht="24" customHeight="1">
      <c r="B128" s="28"/>
      <c r="C128" s="146" t="s">
        <v>143</v>
      </c>
      <c r="D128" s="146" t="s">
        <v>132</v>
      </c>
      <c r="E128" s="147" t="s">
        <v>389</v>
      </c>
      <c r="F128" s="148" t="s">
        <v>390</v>
      </c>
      <c r="G128" s="149" t="s">
        <v>189</v>
      </c>
      <c r="H128" s="150">
        <v>40</v>
      </c>
      <c r="I128" s="150"/>
      <c r="J128" s="151">
        <f t="shared" si="0"/>
        <v>0</v>
      </c>
      <c r="K128" s="148" t="s">
        <v>1</v>
      </c>
      <c r="L128" s="28"/>
      <c r="M128" s="152" t="s">
        <v>1</v>
      </c>
      <c r="N128" s="153" t="s">
        <v>45</v>
      </c>
      <c r="P128" s="154">
        <f t="shared" si="1"/>
        <v>0</v>
      </c>
      <c r="Q128" s="154">
        <v>0</v>
      </c>
      <c r="R128" s="154">
        <f t="shared" si="2"/>
        <v>0</v>
      </c>
      <c r="S128" s="154">
        <v>0</v>
      </c>
      <c r="T128" s="154">
        <f t="shared" si="3"/>
        <v>0</v>
      </c>
      <c r="U128" s="155" t="s">
        <v>1</v>
      </c>
      <c r="AR128" s="156" t="s">
        <v>203</v>
      </c>
      <c r="AT128" s="156" t="s">
        <v>132</v>
      </c>
      <c r="AU128" s="156" t="s">
        <v>138</v>
      </c>
      <c r="AY128" s="13" t="s">
        <v>128</v>
      </c>
      <c r="BE128" s="157">
        <f t="shared" si="4"/>
        <v>0</v>
      </c>
      <c r="BF128" s="157">
        <f t="shared" si="5"/>
        <v>0</v>
      </c>
      <c r="BG128" s="157">
        <f t="shared" si="6"/>
        <v>0</v>
      </c>
      <c r="BH128" s="157">
        <f t="shared" si="7"/>
        <v>0</v>
      </c>
      <c r="BI128" s="157">
        <f t="shared" si="8"/>
        <v>0</v>
      </c>
      <c r="BJ128" s="13" t="s">
        <v>138</v>
      </c>
      <c r="BK128" s="158">
        <f t="shared" si="9"/>
        <v>0</v>
      </c>
      <c r="BL128" s="13" t="s">
        <v>203</v>
      </c>
      <c r="BM128" s="156" t="s">
        <v>321</v>
      </c>
    </row>
    <row r="129" spans="2:65" s="1" customFormat="1" ht="24" customHeight="1">
      <c r="B129" s="28"/>
      <c r="C129" s="159" t="s">
        <v>129</v>
      </c>
      <c r="D129" s="159" t="s">
        <v>153</v>
      </c>
      <c r="E129" s="160" t="s">
        <v>391</v>
      </c>
      <c r="F129" s="161" t="s">
        <v>392</v>
      </c>
      <c r="G129" s="162" t="s">
        <v>189</v>
      </c>
      <c r="H129" s="163">
        <v>40</v>
      </c>
      <c r="I129" s="163"/>
      <c r="J129" s="164">
        <f t="shared" si="0"/>
        <v>0</v>
      </c>
      <c r="K129" s="161" t="s">
        <v>1</v>
      </c>
      <c r="L129" s="165"/>
      <c r="M129" s="166" t="s">
        <v>1</v>
      </c>
      <c r="N129" s="167" t="s">
        <v>45</v>
      </c>
      <c r="P129" s="154">
        <f t="shared" si="1"/>
        <v>0</v>
      </c>
      <c r="Q129" s="154">
        <v>0</v>
      </c>
      <c r="R129" s="154">
        <f t="shared" si="2"/>
        <v>0</v>
      </c>
      <c r="S129" s="154">
        <v>0</v>
      </c>
      <c r="T129" s="154">
        <f t="shared" si="3"/>
        <v>0</v>
      </c>
      <c r="U129" s="155" t="s">
        <v>1</v>
      </c>
      <c r="AR129" s="156" t="s">
        <v>318</v>
      </c>
      <c r="AT129" s="156" t="s">
        <v>153</v>
      </c>
      <c r="AU129" s="156" t="s">
        <v>138</v>
      </c>
      <c r="AY129" s="13" t="s">
        <v>128</v>
      </c>
      <c r="BE129" s="157">
        <f t="shared" si="4"/>
        <v>0</v>
      </c>
      <c r="BF129" s="157">
        <f t="shared" si="5"/>
        <v>0</v>
      </c>
      <c r="BG129" s="157">
        <f t="shared" si="6"/>
        <v>0</v>
      </c>
      <c r="BH129" s="157">
        <f t="shared" si="7"/>
        <v>0</v>
      </c>
      <c r="BI129" s="157">
        <f t="shared" si="8"/>
        <v>0</v>
      </c>
      <c r="BJ129" s="13" t="s">
        <v>138</v>
      </c>
      <c r="BK129" s="158">
        <f t="shared" si="9"/>
        <v>0</v>
      </c>
      <c r="BL129" s="13" t="s">
        <v>203</v>
      </c>
      <c r="BM129" s="156" t="s">
        <v>166</v>
      </c>
    </row>
    <row r="130" spans="2:65" s="1" customFormat="1" ht="24" customHeight="1">
      <c r="B130" s="28"/>
      <c r="C130" s="146" t="s">
        <v>324</v>
      </c>
      <c r="D130" s="146" t="s">
        <v>132</v>
      </c>
      <c r="E130" s="147" t="s">
        <v>393</v>
      </c>
      <c r="F130" s="148" t="s">
        <v>394</v>
      </c>
      <c r="G130" s="149" t="s">
        <v>156</v>
      </c>
      <c r="H130" s="150">
        <v>18</v>
      </c>
      <c r="I130" s="150"/>
      <c r="J130" s="151">
        <f t="shared" si="0"/>
        <v>0</v>
      </c>
      <c r="K130" s="148" t="s">
        <v>1</v>
      </c>
      <c r="L130" s="28"/>
      <c r="M130" s="152" t="s">
        <v>1</v>
      </c>
      <c r="N130" s="153" t="s">
        <v>45</v>
      </c>
      <c r="P130" s="154">
        <f t="shared" si="1"/>
        <v>0</v>
      </c>
      <c r="Q130" s="154">
        <v>0</v>
      </c>
      <c r="R130" s="154">
        <f t="shared" si="2"/>
        <v>0</v>
      </c>
      <c r="S130" s="154">
        <v>0</v>
      </c>
      <c r="T130" s="154">
        <f t="shared" si="3"/>
        <v>0</v>
      </c>
      <c r="U130" s="155" t="s">
        <v>1</v>
      </c>
      <c r="AR130" s="156" t="s">
        <v>203</v>
      </c>
      <c r="AT130" s="156" t="s">
        <v>132</v>
      </c>
      <c r="AU130" s="156" t="s">
        <v>138</v>
      </c>
      <c r="AY130" s="13" t="s">
        <v>128</v>
      </c>
      <c r="BE130" s="157">
        <f t="shared" si="4"/>
        <v>0</v>
      </c>
      <c r="BF130" s="157">
        <f t="shared" si="5"/>
        <v>0</v>
      </c>
      <c r="BG130" s="157">
        <f t="shared" si="6"/>
        <v>0</v>
      </c>
      <c r="BH130" s="157">
        <f t="shared" si="7"/>
        <v>0</v>
      </c>
      <c r="BI130" s="157">
        <f t="shared" si="8"/>
        <v>0</v>
      </c>
      <c r="BJ130" s="13" t="s">
        <v>138</v>
      </c>
      <c r="BK130" s="158">
        <f t="shared" si="9"/>
        <v>0</v>
      </c>
      <c r="BL130" s="13" t="s">
        <v>203</v>
      </c>
      <c r="BM130" s="156" t="s">
        <v>327</v>
      </c>
    </row>
    <row r="131" spans="2:65" s="1" customFormat="1" ht="24" customHeight="1">
      <c r="B131" s="28"/>
      <c r="C131" s="159" t="s">
        <v>152</v>
      </c>
      <c r="D131" s="159" t="s">
        <v>153</v>
      </c>
      <c r="E131" s="160" t="s">
        <v>395</v>
      </c>
      <c r="F131" s="161" t="s">
        <v>396</v>
      </c>
      <c r="G131" s="162" t="s">
        <v>218</v>
      </c>
      <c r="H131" s="163">
        <v>8.9999999999999993E-3</v>
      </c>
      <c r="I131" s="163"/>
      <c r="J131" s="164">
        <f t="shared" si="0"/>
        <v>0</v>
      </c>
      <c r="K131" s="161" t="s">
        <v>1</v>
      </c>
      <c r="L131" s="165"/>
      <c r="M131" s="166" t="s">
        <v>1</v>
      </c>
      <c r="N131" s="167" t="s">
        <v>45</v>
      </c>
      <c r="P131" s="154">
        <f t="shared" si="1"/>
        <v>0</v>
      </c>
      <c r="Q131" s="154">
        <v>0</v>
      </c>
      <c r="R131" s="154">
        <f t="shared" si="2"/>
        <v>0</v>
      </c>
      <c r="S131" s="154">
        <v>0</v>
      </c>
      <c r="T131" s="154">
        <f t="shared" si="3"/>
        <v>0</v>
      </c>
      <c r="U131" s="155" t="s">
        <v>1</v>
      </c>
      <c r="AR131" s="156" t="s">
        <v>318</v>
      </c>
      <c r="AT131" s="156" t="s">
        <v>153</v>
      </c>
      <c r="AU131" s="156" t="s">
        <v>138</v>
      </c>
      <c r="AY131" s="13" t="s">
        <v>128</v>
      </c>
      <c r="BE131" s="157">
        <f t="shared" si="4"/>
        <v>0</v>
      </c>
      <c r="BF131" s="157">
        <f t="shared" si="5"/>
        <v>0</v>
      </c>
      <c r="BG131" s="157">
        <f t="shared" si="6"/>
        <v>0</v>
      </c>
      <c r="BH131" s="157">
        <f t="shared" si="7"/>
        <v>0</v>
      </c>
      <c r="BI131" s="157">
        <f t="shared" si="8"/>
        <v>0</v>
      </c>
      <c r="BJ131" s="13" t="s">
        <v>138</v>
      </c>
      <c r="BK131" s="158">
        <f t="shared" si="9"/>
        <v>0</v>
      </c>
      <c r="BL131" s="13" t="s">
        <v>203</v>
      </c>
      <c r="BM131" s="156" t="s">
        <v>171</v>
      </c>
    </row>
    <row r="132" spans="2:65" s="1" customFormat="1" ht="24" customHeight="1">
      <c r="B132" s="28"/>
      <c r="C132" s="159" t="s">
        <v>158</v>
      </c>
      <c r="D132" s="159" t="s">
        <v>153</v>
      </c>
      <c r="E132" s="160" t="s">
        <v>397</v>
      </c>
      <c r="F132" s="161" t="s">
        <v>398</v>
      </c>
      <c r="G132" s="162" t="s">
        <v>218</v>
      </c>
      <c r="H132" s="163">
        <v>2.9000000000000001E-2</v>
      </c>
      <c r="I132" s="163"/>
      <c r="J132" s="164">
        <f t="shared" si="0"/>
        <v>0</v>
      </c>
      <c r="K132" s="161" t="s">
        <v>1</v>
      </c>
      <c r="L132" s="165"/>
      <c r="M132" s="166" t="s">
        <v>1</v>
      </c>
      <c r="N132" s="167" t="s">
        <v>45</v>
      </c>
      <c r="P132" s="154">
        <f t="shared" si="1"/>
        <v>0</v>
      </c>
      <c r="Q132" s="154">
        <v>0</v>
      </c>
      <c r="R132" s="154">
        <f t="shared" si="2"/>
        <v>0</v>
      </c>
      <c r="S132" s="154">
        <v>0</v>
      </c>
      <c r="T132" s="154">
        <f t="shared" si="3"/>
        <v>0</v>
      </c>
      <c r="U132" s="155" t="s">
        <v>1</v>
      </c>
      <c r="AR132" s="156" t="s">
        <v>318</v>
      </c>
      <c r="AT132" s="156" t="s">
        <v>153</v>
      </c>
      <c r="AU132" s="156" t="s">
        <v>138</v>
      </c>
      <c r="AY132" s="13" t="s">
        <v>128</v>
      </c>
      <c r="BE132" s="157">
        <f t="shared" si="4"/>
        <v>0</v>
      </c>
      <c r="BF132" s="157">
        <f t="shared" si="5"/>
        <v>0</v>
      </c>
      <c r="BG132" s="157">
        <f t="shared" si="6"/>
        <v>0</v>
      </c>
      <c r="BH132" s="157">
        <f t="shared" si="7"/>
        <v>0</v>
      </c>
      <c r="BI132" s="157">
        <f t="shared" si="8"/>
        <v>0</v>
      </c>
      <c r="BJ132" s="13" t="s">
        <v>138</v>
      </c>
      <c r="BK132" s="158">
        <f t="shared" si="9"/>
        <v>0</v>
      </c>
      <c r="BL132" s="13" t="s">
        <v>203</v>
      </c>
      <c r="BM132" s="156" t="s">
        <v>332</v>
      </c>
    </row>
    <row r="133" spans="2:65" s="1" customFormat="1" ht="24" customHeight="1">
      <c r="B133" s="28"/>
      <c r="C133" s="159" t="s">
        <v>321</v>
      </c>
      <c r="D133" s="159" t="s">
        <v>153</v>
      </c>
      <c r="E133" s="160" t="s">
        <v>399</v>
      </c>
      <c r="F133" s="161" t="s">
        <v>400</v>
      </c>
      <c r="G133" s="162" t="s">
        <v>218</v>
      </c>
      <c r="H133" s="163">
        <v>4.4999999999999998E-2</v>
      </c>
      <c r="I133" s="163"/>
      <c r="J133" s="164">
        <f t="shared" si="0"/>
        <v>0</v>
      </c>
      <c r="K133" s="161" t="s">
        <v>1</v>
      </c>
      <c r="L133" s="165"/>
      <c r="M133" s="166" t="s">
        <v>1</v>
      </c>
      <c r="N133" s="167" t="s">
        <v>45</v>
      </c>
      <c r="P133" s="154">
        <f t="shared" si="1"/>
        <v>0</v>
      </c>
      <c r="Q133" s="154">
        <v>0</v>
      </c>
      <c r="R133" s="154">
        <f t="shared" si="2"/>
        <v>0</v>
      </c>
      <c r="S133" s="154">
        <v>0</v>
      </c>
      <c r="T133" s="154">
        <f t="shared" si="3"/>
        <v>0</v>
      </c>
      <c r="U133" s="155" t="s">
        <v>1</v>
      </c>
      <c r="AR133" s="156" t="s">
        <v>318</v>
      </c>
      <c r="AT133" s="156" t="s">
        <v>153</v>
      </c>
      <c r="AU133" s="156" t="s">
        <v>138</v>
      </c>
      <c r="AY133" s="13" t="s">
        <v>128</v>
      </c>
      <c r="BE133" s="157">
        <f t="shared" si="4"/>
        <v>0</v>
      </c>
      <c r="BF133" s="157">
        <f t="shared" si="5"/>
        <v>0</v>
      </c>
      <c r="BG133" s="157">
        <f t="shared" si="6"/>
        <v>0</v>
      </c>
      <c r="BH133" s="157">
        <f t="shared" si="7"/>
        <v>0</v>
      </c>
      <c r="BI133" s="157">
        <f t="shared" si="8"/>
        <v>0</v>
      </c>
      <c r="BJ133" s="13" t="s">
        <v>138</v>
      </c>
      <c r="BK133" s="158">
        <f t="shared" si="9"/>
        <v>0</v>
      </c>
      <c r="BL133" s="13" t="s">
        <v>203</v>
      </c>
      <c r="BM133" s="156" t="s">
        <v>7</v>
      </c>
    </row>
    <row r="134" spans="2:65" s="1" customFormat="1" ht="16.5" customHeight="1">
      <c r="B134" s="28"/>
      <c r="C134" s="159" t="s">
        <v>335</v>
      </c>
      <c r="D134" s="159" t="s">
        <v>153</v>
      </c>
      <c r="E134" s="160" t="s">
        <v>401</v>
      </c>
      <c r="F134" s="161" t="s">
        <v>402</v>
      </c>
      <c r="G134" s="162" t="s">
        <v>254</v>
      </c>
      <c r="H134" s="163">
        <v>0.46400000000000002</v>
      </c>
      <c r="I134" s="163"/>
      <c r="J134" s="164">
        <f t="shared" si="0"/>
        <v>0</v>
      </c>
      <c r="K134" s="161" t="s">
        <v>1</v>
      </c>
      <c r="L134" s="165"/>
      <c r="M134" s="166" t="s">
        <v>1</v>
      </c>
      <c r="N134" s="167" t="s">
        <v>45</v>
      </c>
      <c r="P134" s="154">
        <f t="shared" si="1"/>
        <v>0</v>
      </c>
      <c r="Q134" s="154">
        <v>0</v>
      </c>
      <c r="R134" s="154">
        <f t="shared" si="2"/>
        <v>0</v>
      </c>
      <c r="S134" s="154">
        <v>0</v>
      </c>
      <c r="T134" s="154">
        <f t="shared" si="3"/>
        <v>0</v>
      </c>
      <c r="U134" s="155" t="s">
        <v>1</v>
      </c>
      <c r="AR134" s="156" t="s">
        <v>318</v>
      </c>
      <c r="AT134" s="156" t="s">
        <v>153</v>
      </c>
      <c r="AU134" s="156" t="s">
        <v>138</v>
      </c>
      <c r="AY134" s="13" t="s">
        <v>128</v>
      </c>
      <c r="BE134" s="157">
        <f t="shared" si="4"/>
        <v>0</v>
      </c>
      <c r="BF134" s="157">
        <f t="shared" si="5"/>
        <v>0</v>
      </c>
      <c r="BG134" s="157">
        <f t="shared" si="6"/>
        <v>0</v>
      </c>
      <c r="BH134" s="157">
        <f t="shared" si="7"/>
        <v>0</v>
      </c>
      <c r="BI134" s="157">
        <f t="shared" si="8"/>
        <v>0</v>
      </c>
      <c r="BJ134" s="13" t="s">
        <v>138</v>
      </c>
      <c r="BK134" s="158">
        <f t="shared" si="9"/>
        <v>0</v>
      </c>
      <c r="BL134" s="13" t="s">
        <v>203</v>
      </c>
      <c r="BM134" s="156" t="s">
        <v>195</v>
      </c>
    </row>
    <row r="135" spans="2:65" s="1" customFormat="1" ht="16.5" customHeight="1">
      <c r="B135" s="28"/>
      <c r="C135" s="159" t="s">
        <v>166</v>
      </c>
      <c r="D135" s="159" t="s">
        <v>153</v>
      </c>
      <c r="E135" s="160" t="s">
        <v>403</v>
      </c>
      <c r="F135" s="161" t="s">
        <v>404</v>
      </c>
      <c r="G135" s="162" t="s">
        <v>254</v>
      </c>
      <c r="H135" s="163">
        <v>0.155</v>
      </c>
      <c r="I135" s="163"/>
      <c r="J135" s="164">
        <f t="shared" si="0"/>
        <v>0</v>
      </c>
      <c r="K135" s="161" t="s">
        <v>1</v>
      </c>
      <c r="L135" s="165"/>
      <c r="M135" s="166" t="s">
        <v>1</v>
      </c>
      <c r="N135" s="167" t="s">
        <v>45</v>
      </c>
      <c r="P135" s="154">
        <f t="shared" si="1"/>
        <v>0</v>
      </c>
      <c r="Q135" s="154">
        <v>0</v>
      </c>
      <c r="R135" s="154">
        <f t="shared" si="2"/>
        <v>0</v>
      </c>
      <c r="S135" s="154">
        <v>0</v>
      </c>
      <c r="T135" s="154">
        <f t="shared" si="3"/>
        <v>0</v>
      </c>
      <c r="U135" s="155" t="s">
        <v>1</v>
      </c>
      <c r="AR135" s="156" t="s">
        <v>318</v>
      </c>
      <c r="AT135" s="156" t="s">
        <v>153</v>
      </c>
      <c r="AU135" s="156" t="s">
        <v>138</v>
      </c>
      <c r="AY135" s="13" t="s">
        <v>128</v>
      </c>
      <c r="BE135" s="157">
        <f t="shared" si="4"/>
        <v>0</v>
      </c>
      <c r="BF135" s="157">
        <f t="shared" si="5"/>
        <v>0</v>
      </c>
      <c r="BG135" s="157">
        <f t="shared" si="6"/>
        <v>0</v>
      </c>
      <c r="BH135" s="157">
        <f t="shared" si="7"/>
        <v>0</v>
      </c>
      <c r="BI135" s="157">
        <f t="shared" si="8"/>
        <v>0</v>
      </c>
      <c r="BJ135" s="13" t="s">
        <v>138</v>
      </c>
      <c r="BK135" s="158">
        <f t="shared" si="9"/>
        <v>0</v>
      </c>
      <c r="BL135" s="13" t="s">
        <v>203</v>
      </c>
      <c r="BM135" s="156" t="s">
        <v>340</v>
      </c>
    </row>
    <row r="136" spans="2:65" s="1" customFormat="1" ht="24" customHeight="1">
      <c r="B136" s="28"/>
      <c r="C136" s="159" t="s">
        <v>341</v>
      </c>
      <c r="D136" s="159" t="s">
        <v>153</v>
      </c>
      <c r="E136" s="160" t="s">
        <v>405</v>
      </c>
      <c r="F136" s="161" t="s">
        <v>406</v>
      </c>
      <c r="G136" s="162" t="s">
        <v>407</v>
      </c>
      <c r="H136" s="163">
        <v>2.7E-2</v>
      </c>
      <c r="I136" s="163"/>
      <c r="J136" s="164">
        <f t="shared" si="0"/>
        <v>0</v>
      </c>
      <c r="K136" s="161" t="s">
        <v>1</v>
      </c>
      <c r="L136" s="165"/>
      <c r="M136" s="166" t="s">
        <v>1</v>
      </c>
      <c r="N136" s="167" t="s">
        <v>45</v>
      </c>
      <c r="P136" s="154">
        <f t="shared" si="1"/>
        <v>0</v>
      </c>
      <c r="Q136" s="154">
        <v>0</v>
      </c>
      <c r="R136" s="154">
        <f t="shared" si="2"/>
        <v>0</v>
      </c>
      <c r="S136" s="154">
        <v>0</v>
      </c>
      <c r="T136" s="154">
        <f t="shared" si="3"/>
        <v>0</v>
      </c>
      <c r="U136" s="155" t="s">
        <v>1</v>
      </c>
      <c r="AR136" s="156" t="s">
        <v>318</v>
      </c>
      <c r="AT136" s="156" t="s">
        <v>153</v>
      </c>
      <c r="AU136" s="156" t="s">
        <v>138</v>
      </c>
      <c r="AY136" s="13" t="s">
        <v>128</v>
      </c>
      <c r="BE136" s="157">
        <f t="shared" si="4"/>
        <v>0</v>
      </c>
      <c r="BF136" s="157">
        <f t="shared" si="5"/>
        <v>0</v>
      </c>
      <c r="BG136" s="157">
        <f t="shared" si="6"/>
        <v>0</v>
      </c>
      <c r="BH136" s="157">
        <f t="shared" si="7"/>
        <v>0</v>
      </c>
      <c r="BI136" s="157">
        <f t="shared" si="8"/>
        <v>0</v>
      </c>
      <c r="BJ136" s="13" t="s">
        <v>138</v>
      </c>
      <c r="BK136" s="158">
        <f t="shared" si="9"/>
        <v>0</v>
      </c>
      <c r="BL136" s="13" t="s">
        <v>203</v>
      </c>
      <c r="BM136" s="156" t="s">
        <v>342</v>
      </c>
    </row>
    <row r="137" spans="2:65" s="1" customFormat="1" ht="24" customHeight="1">
      <c r="B137" s="28"/>
      <c r="C137" s="146" t="s">
        <v>327</v>
      </c>
      <c r="D137" s="146" t="s">
        <v>132</v>
      </c>
      <c r="E137" s="147" t="s">
        <v>408</v>
      </c>
      <c r="F137" s="148" t="s">
        <v>409</v>
      </c>
      <c r="G137" s="149" t="s">
        <v>156</v>
      </c>
      <c r="H137" s="150">
        <v>60</v>
      </c>
      <c r="I137" s="150"/>
      <c r="J137" s="151">
        <f t="shared" si="0"/>
        <v>0</v>
      </c>
      <c r="K137" s="148" t="s">
        <v>1</v>
      </c>
      <c r="L137" s="28"/>
      <c r="M137" s="152" t="s">
        <v>1</v>
      </c>
      <c r="N137" s="153" t="s">
        <v>45</v>
      </c>
      <c r="P137" s="154">
        <f t="shared" si="1"/>
        <v>0</v>
      </c>
      <c r="Q137" s="154">
        <v>0</v>
      </c>
      <c r="R137" s="154">
        <f t="shared" si="2"/>
        <v>0</v>
      </c>
      <c r="S137" s="154">
        <v>0</v>
      </c>
      <c r="T137" s="154">
        <f t="shared" si="3"/>
        <v>0</v>
      </c>
      <c r="U137" s="155" t="s">
        <v>1</v>
      </c>
      <c r="AR137" s="156" t="s">
        <v>203</v>
      </c>
      <c r="AT137" s="156" t="s">
        <v>132</v>
      </c>
      <c r="AU137" s="156" t="s">
        <v>138</v>
      </c>
      <c r="AY137" s="13" t="s">
        <v>128</v>
      </c>
      <c r="BE137" s="157">
        <f t="shared" si="4"/>
        <v>0</v>
      </c>
      <c r="BF137" s="157">
        <f t="shared" si="5"/>
        <v>0</v>
      </c>
      <c r="BG137" s="157">
        <f t="shared" si="6"/>
        <v>0</v>
      </c>
      <c r="BH137" s="157">
        <f t="shared" si="7"/>
        <v>0</v>
      </c>
      <c r="BI137" s="157">
        <f t="shared" si="8"/>
        <v>0</v>
      </c>
      <c r="BJ137" s="13" t="s">
        <v>138</v>
      </c>
      <c r="BK137" s="158">
        <f t="shared" si="9"/>
        <v>0</v>
      </c>
      <c r="BL137" s="13" t="s">
        <v>203</v>
      </c>
      <c r="BM137" s="156" t="s">
        <v>345</v>
      </c>
    </row>
    <row r="138" spans="2:65" s="1" customFormat="1" ht="24" customHeight="1">
      <c r="B138" s="28"/>
      <c r="C138" s="159" t="s">
        <v>346</v>
      </c>
      <c r="D138" s="159" t="s">
        <v>153</v>
      </c>
      <c r="E138" s="160" t="s">
        <v>410</v>
      </c>
      <c r="F138" s="161" t="s">
        <v>411</v>
      </c>
      <c r="G138" s="162" t="s">
        <v>156</v>
      </c>
      <c r="H138" s="163">
        <v>60</v>
      </c>
      <c r="I138" s="163"/>
      <c r="J138" s="164">
        <f t="shared" si="0"/>
        <v>0</v>
      </c>
      <c r="K138" s="161" t="s">
        <v>1</v>
      </c>
      <c r="L138" s="165"/>
      <c r="M138" s="166" t="s">
        <v>1</v>
      </c>
      <c r="N138" s="167" t="s">
        <v>45</v>
      </c>
      <c r="P138" s="154">
        <f t="shared" si="1"/>
        <v>0</v>
      </c>
      <c r="Q138" s="154">
        <v>0</v>
      </c>
      <c r="R138" s="154">
        <f t="shared" si="2"/>
        <v>0</v>
      </c>
      <c r="S138" s="154">
        <v>0</v>
      </c>
      <c r="T138" s="154">
        <f t="shared" si="3"/>
        <v>0</v>
      </c>
      <c r="U138" s="155" t="s">
        <v>1</v>
      </c>
      <c r="AR138" s="156" t="s">
        <v>318</v>
      </c>
      <c r="AT138" s="156" t="s">
        <v>153</v>
      </c>
      <c r="AU138" s="156" t="s">
        <v>138</v>
      </c>
      <c r="AY138" s="13" t="s">
        <v>128</v>
      </c>
      <c r="BE138" s="157">
        <f t="shared" si="4"/>
        <v>0</v>
      </c>
      <c r="BF138" s="157">
        <f t="shared" si="5"/>
        <v>0</v>
      </c>
      <c r="BG138" s="157">
        <f t="shared" si="6"/>
        <v>0</v>
      </c>
      <c r="BH138" s="157">
        <f t="shared" si="7"/>
        <v>0</v>
      </c>
      <c r="BI138" s="157">
        <f t="shared" si="8"/>
        <v>0</v>
      </c>
      <c r="BJ138" s="13" t="s">
        <v>138</v>
      </c>
      <c r="BK138" s="158">
        <f t="shared" si="9"/>
        <v>0</v>
      </c>
      <c r="BL138" s="13" t="s">
        <v>203</v>
      </c>
      <c r="BM138" s="156" t="s">
        <v>349</v>
      </c>
    </row>
    <row r="139" spans="2:65" s="1" customFormat="1" ht="24" customHeight="1">
      <c r="B139" s="28"/>
      <c r="C139" s="146" t="s">
        <v>171</v>
      </c>
      <c r="D139" s="146" t="s">
        <v>132</v>
      </c>
      <c r="E139" s="147" t="s">
        <v>412</v>
      </c>
      <c r="F139" s="148" t="s">
        <v>413</v>
      </c>
      <c r="G139" s="149" t="s">
        <v>414</v>
      </c>
      <c r="H139" s="150">
        <v>36</v>
      </c>
      <c r="I139" s="150"/>
      <c r="J139" s="151">
        <f t="shared" si="0"/>
        <v>0</v>
      </c>
      <c r="K139" s="148" t="s">
        <v>1</v>
      </c>
      <c r="L139" s="28"/>
      <c r="M139" s="152" t="s">
        <v>1</v>
      </c>
      <c r="N139" s="153" t="s">
        <v>45</v>
      </c>
      <c r="P139" s="154">
        <f t="shared" si="1"/>
        <v>0</v>
      </c>
      <c r="Q139" s="154">
        <v>0</v>
      </c>
      <c r="R139" s="154">
        <f t="shared" si="2"/>
        <v>0</v>
      </c>
      <c r="S139" s="154">
        <v>0</v>
      </c>
      <c r="T139" s="154">
        <f t="shared" si="3"/>
        <v>0</v>
      </c>
      <c r="U139" s="155" t="s">
        <v>1</v>
      </c>
      <c r="AR139" s="156" t="s">
        <v>203</v>
      </c>
      <c r="AT139" s="156" t="s">
        <v>132</v>
      </c>
      <c r="AU139" s="156" t="s">
        <v>138</v>
      </c>
      <c r="AY139" s="13" t="s">
        <v>128</v>
      </c>
      <c r="BE139" s="157">
        <f t="shared" si="4"/>
        <v>0</v>
      </c>
      <c r="BF139" s="157">
        <f t="shared" si="5"/>
        <v>0</v>
      </c>
      <c r="BG139" s="157">
        <f t="shared" si="6"/>
        <v>0</v>
      </c>
      <c r="BH139" s="157">
        <f t="shared" si="7"/>
        <v>0</v>
      </c>
      <c r="BI139" s="157">
        <f t="shared" si="8"/>
        <v>0</v>
      </c>
      <c r="BJ139" s="13" t="s">
        <v>138</v>
      </c>
      <c r="BK139" s="158">
        <f t="shared" si="9"/>
        <v>0</v>
      </c>
      <c r="BL139" s="13" t="s">
        <v>203</v>
      </c>
      <c r="BM139" s="156" t="s">
        <v>255</v>
      </c>
    </row>
    <row r="140" spans="2:65" s="1" customFormat="1" ht="24" customHeight="1">
      <c r="B140" s="28"/>
      <c r="C140" s="146" t="s">
        <v>179</v>
      </c>
      <c r="D140" s="146" t="s">
        <v>132</v>
      </c>
      <c r="E140" s="147" t="s">
        <v>415</v>
      </c>
      <c r="F140" s="148" t="s">
        <v>416</v>
      </c>
      <c r="G140" s="149" t="s">
        <v>414</v>
      </c>
      <c r="H140" s="150">
        <v>10</v>
      </c>
      <c r="I140" s="150"/>
      <c r="J140" s="151">
        <f t="shared" si="0"/>
        <v>0</v>
      </c>
      <c r="K140" s="148" t="s">
        <v>1</v>
      </c>
      <c r="L140" s="28"/>
      <c r="M140" s="152" t="s">
        <v>1</v>
      </c>
      <c r="N140" s="153" t="s">
        <v>45</v>
      </c>
      <c r="P140" s="154">
        <f t="shared" si="1"/>
        <v>0</v>
      </c>
      <c r="Q140" s="154">
        <v>0</v>
      </c>
      <c r="R140" s="154">
        <f t="shared" si="2"/>
        <v>0</v>
      </c>
      <c r="S140" s="154">
        <v>0</v>
      </c>
      <c r="T140" s="154">
        <f t="shared" si="3"/>
        <v>0</v>
      </c>
      <c r="U140" s="155" t="s">
        <v>1</v>
      </c>
      <c r="AR140" s="156" t="s">
        <v>203</v>
      </c>
      <c r="AT140" s="156" t="s">
        <v>132</v>
      </c>
      <c r="AU140" s="156" t="s">
        <v>138</v>
      </c>
      <c r="AY140" s="13" t="s">
        <v>128</v>
      </c>
      <c r="BE140" s="157">
        <f t="shared" si="4"/>
        <v>0</v>
      </c>
      <c r="BF140" s="157">
        <f t="shared" si="5"/>
        <v>0</v>
      </c>
      <c r="BG140" s="157">
        <f t="shared" si="6"/>
        <v>0</v>
      </c>
      <c r="BH140" s="157">
        <f t="shared" si="7"/>
        <v>0</v>
      </c>
      <c r="BI140" s="157">
        <f t="shared" si="8"/>
        <v>0</v>
      </c>
      <c r="BJ140" s="13" t="s">
        <v>138</v>
      </c>
      <c r="BK140" s="158">
        <f t="shared" si="9"/>
        <v>0</v>
      </c>
      <c r="BL140" s="13" t="s">
        <v>203</v>
      </c>
      <c r="BM140" s="156" t="s">
        <v>224</v>
      </c>
    </row>
    <row r="141" spans="2:65" s="1" customFormat="1" ht="24" customHeight="1">
      <c r="B141" s="28"/>
      <c r="C141" s="146" t="s">
        <v>332</v>
      </c>
      <c r="D141" s="146" t="s">
        <v>132</v>
      </c>
      <c r="E141" s="147" t="s">
        <v>417</v>
      </c>
      <c r="F141" s="148" t="s">
        <v>418</v>
      </c>
      <c r="G141" s="149" t="s">
        <v>414</v>
      </c>
      <c r="H141" s="150">
        <v>16</v>
      </c>
      <c r="I141" s="150"/>
      <c r="J141" s="151">
        <f t="shared" si="0"/>
        <v>0</v>
      </c>
      <c r="K141" s="148" t="s">
        <v>1</v>
      </c>
      <c r="L141" s="28"/>
      <c r="M141" s="152" t="s">
        <v>1</v>
      </c>
      <c r="N141" s="153" t="s">
        <v>45</v>
      </c>
      <c r="P141" s="154">
        <f t="shared" si="1"/>
        <v>0</v>
      </c>
      <c r="Q141" s="154">
        <v>0</v>
      </c>
      <c r="R141" s="154">
        <f t="shared" si="2"/>
        <v>0</v>
      </c>
      <c r="S141" s="154">
        <v>0</v>
      </c>
      <c r="T141" s="154">
        <f t="shared" si="3"/>
        <v>0</v>
      </c>
      <c r="U141" s="155" t="s">
        <v>1</v>
      </c>
      <c r="AR141" s="156" t="s">
        <v>203</v>
      </c>
      <c r="AT141" s="156" t="s">
        <v>132</v>
      </c>
      <c r="AU141" s="156" t="s">
        <v>138</v>
      </c>
      <c r="AY141" s="13" t="s">
        <v>128</v>
      </c>
      <c r="BE141" s="157">
        <f t="shared" si="4"/>
        <v>0</v>
      </c>
      <c r="BF141" s="157">
        <f t="shared" si="5"/>
        <v>0</v>
      </c>
      <c r="BG141" s="157">
        <f t="shared" si="6"/>
        <v>0</v>
      </c>
      <c r="BH141" s="157">
        <f t="shared" si="7"/>
        <v>0</v>
      </c>
      <c r="BI141" s="157">
        <f t="shared" si="8"/>
        <v>0</v>
      </c>
      <c r="BJ141" s="13" t="s">
        <v>138</v>
      </c>
      <c r="BK141" s="158">
        <f t="shared" si="9"/>
        <v>0</v>
      </c>
      <c r="BL141" s="13" t="s">
        <v>203</v>
      </c>
      <c r="BM141" s="156" t="s">
        <v>356</v>
      </c>
    </row>
    <row r="142" spans="2:65" s="1" customFormat="1" ht="24" customHeight="1">
      <c r="B142" s="28"/>
      <c r="C142" s="146" t="s">
        <v>183</v>
      </c>
      <c r="D142" s="146" t="s">
        <v>132</v>
      </c>
      <c r="E142" s="147" t="s">
        <v>419</v>
      </c>
      <c r="F142" s="148" t="s">
        <v>420</v>
      </c>
      <c r="G142" s="149" t="s">
        <v>156</v>
      </c>
      <c r="H142" s="150">
        <v>1</v>
      </c>
      <c r="I142" s="150"/>
      <c r="J142" s="151">
        <f t="shared" si="0"/>
        <v>0</v>
      </c>
      <c r="K142" s="148" t="s">
        <v>1</v>
      </c>
      <c r="L142" s="28"/>
      <c r="M142" s="152" t="s">
        <v>1</v>
      </c>
      <c r="N142" s="153" t="s">
        <v>45</v>
      </c>
      <c r="P142" s="154">
        <f t="shared" si="1"/>
        <v>0</v>
      </c>
      <c r="Q142" s="154">
        <v>0</v>
      </c>
      <c r="R142" s="154">
        <f t="shared" si="2"/>
        <v>0</v>
      </c>
      <c r="S142" s="154">
        <v>0</v>
      </c>
      <c r="T142" s="154">
        <f t="shared" si="3"/>
        <v>0</v>
      </c>
      <c r="U142" s="155" t="s">
        <v>1</v>
      </c>
      <c r="AR142" s="156" t="s">
        <v>203</v>
      </c>
      <c r="AT142" s="156" t="s">
        <v>132</v>
      </c>
      <c r="AU142" s="156" t="s">
        <v>138</v>
      </c>
      <c r="AY142" s="13" t="s">
        <v>128</v>
      </c>
      <c r="BE142" s="157">
        <f t="shared" si="4"/>
        <v>0</v>
      </c>
      <c r="BF142" s="157">
        <f t="shared" si="5"/>
        <v>0</v>
      </c>
      <c r="BG142" s="157">
        <f t="shared" si="6"/>
        <v>0</v>
      </c>
      <c r="BH142" s="157">
        <f t="shared" si="7"/>
        <v>0</v>
      </c>
      <c r="BI142" s="157">
        <f t="shared" si="8"/>
        <v>0</v>
      </c>
      <c r="BJ142" s="13" t="s">
        <v>138</v>
      </c>
      <c r="BK142" s="158">
        <f t="shared" si="9"/>
        <v>0</v>
      </c>
      <c r="BL142" s="13" t="s">
        <v>203</v>
      </c>
      <c r="BM142" s="156" t="s">
        <v>359</v>
      </c>
    </row>
    <row r="143" spans="2:65" s="1" customFormat="1" ht="24" customHeight="1">
      <c r="B143" s="28"/>
      <c r="C143" s="146" t="s">
        <v>7</v>
      </c>
      <c r="D143" s="146" t="s">
        <v>132</v>
      </c>
      <c r="E143" s="147" t="s">
        <v>421</v>
      </c>
      <c r="F143" s="148" t="s">
        <v>422</v>
      </c>
      <c r="G143" s="149" t="s">
        <v>156</v>
      </c>
      <c r="H143" s="150">
        <v>6</v>
      </c>
      <c r="I143" s="150"/>
      <c r="J143" s="151">
        <f t="shared" si="0"/>
        <v>0</v>
      </c>
      <c r="K143" s="148" t="s">
        <v>1</v>
      </c>
      <c r="L143" s="28"/>
      <c r="M143" s="152" t="s">
        <v>1</v>
      </c>
      <c r="N143" s="153" t="s">
        <v>45</v>
      </c>
      <c r="P143" s="154">
        <f t="shared" si="1"/>
        <v>0</v>
      </c>
      <c r="Q143" s="154">
        <v>0</v>
      </c>
      <c r="R143" s="154">
        <f t="shared" si="2"/>
        <v>0</v>
      </c>
      <c r="S143" s="154">
        <v>0</v>
      </c>
      <c r="T143" s="154">
        <f t="shared" si="3"/>
        <v>0</v>
      </c>
      <c r="U143" s="155" t="s">
        <v>1</v>
      </c>
      <c r="AR143" s="156" t="s">
        <v>203</v>
      </c>
      <c r="AT143" s="156" t="s">
        <v>132</v>
      </c>
      <c r="AU143" s="156" t="s">
        <v>138</v>
      </c>
      <c r="AY143" s="13" t="s">
        <v>128</v>
      </c>
      <c r="BE143" s="157">
        <f t="shared" si="4"/>
        <v>0</v>
      </c>
      <c r="BF143" s="157">
        <f t="shared" si="5"/>
        <v>0</v>
      </c>
      <c r="BG143" s="157">
        <f t="shared" si="6"/>
        <v>0</v>
      </c>
      <c r="BH143" s="157">
        <f t="shared" si="7"/>
        <v>0</v>
      </c>
      <c r="BI143" s="157">
        <f t="shared" si="8"/>
        <v>0</v>
      </c>
      <c r="BJ143" s="13" t="s">
        <v>138</v>
      </c>
      <c r="BK143" s="158">
        <f t="shared" si="9"/>
        <v>0</v>
      </c>
      <c r="BL143" s="13" t="s">
        <v>203</v>
      </c>
      <c r="BM143" s="156" t="s">
        <v>362</v>
      </c>
    </row>
    <row r="144" spans="2:65" s="1" customFormat="1" ht="16.5" customHeight="1">
      <c r="B144" s="28"/>
      <c r="C144" s="159" t="s">
        <v>191</v>
      </c>
      <c r="D144" s="159" t="s">
        <v>153</v>
      </c>
      <c r="E144" s="160" t="s">
        <v>423</v>
      </c>
      <c r="F144" s="161" t="s">
        <v>424</v>
      </c>
      <c r="G144" s="162" t="s">
        <v>156</v>
      </c>
      <c r="H144" s="163">
        <v>6</v>
      </c>
      <c r="I144" s="163"/>
      <c r="J144" s="164">
        <f t="shared" si="0"/>
        <v>0</v>
      </c>
      <c r="K144" s="161" t="s">
        <v>1</v>
      </c>
      <c r="L144" s="165"/>
      <c r="M144" s="166" t="s">
        <v>1</v>
      </c>
      <c r="N144" s="167" t="s">
        <v>45</v>
      </c>
      <c r="P144" s="154">
        <f t="shared" si="1"/>
        <v>0</v>
      </c>
      <c r="Q144" s="154">
        <v>0</v>
      </c>
      <c r="R144" s="154">
        <f t="shared" si="2"/>
        <v>0</v>
      </c>
      <c r="S144" s="154">
        <v>0</v>
      </c>
      <c r="T144" s="154">
        <f t="shared" si="3"/>
        <v>0</v>
      </c>
      <c r="U144" s="155" t="s">
        <v>1</v>
      </c>
      <c r="AR144" s="156" t="s">
        <v>318</v>
      </c>
      <c r="AT144" s="156" t="s">
        <v>153</v>
      </c>
      <c r="AU144" s="156" t="s">
        <v>138</v>
      </c>
      <c r="AY144" s="13" t="s">
        <v>128</v>
      </c>
      <c r="BE144" s="157">
        <f t="shared" si="4"/>
        <v>0</v>
      </c>
      <c r="BF144" s="157">
        <f t="shared" si="5"/>
        <v>0</v>
      </c>
      <c r="BG144" s="157">
        <f t="shared" si="6"/>
        <v>0</v>
      </c>
      <c r="BH144" s="157">
        <f t="shared" si="7"/>
        <v>0</v>
      </c>
      <c r="BI144" s="157">
        <f t="shared" si="8"/>
        <v>0</v>
      </c>
      <c r="BJ144" s="13" t="s">
        <v>138</v>
      </c>
      <c r="BK144" s="158">
        <f t="shared" si="9"/>
        <v>0</v>
      </c>
      <c r="BL144" s="13" t="s">
        <v>203</v>
      </c>
      <c r="BM144" s="156" t="s">
        <v>366</v>
      </c>
    </row>
    <row r="145" spans="2:65" s="1" customFormat="1" ht="24" customHeight="1">
      <c r="B145" s="28"/>
      <c r="C145" s="146" t="s">
        <v>195</v>
      </c>
      <c r="D145" s="146" t="s">
        <v>132</v>
      </c>
      <c r="E145" s="147" t="s">
        <v>425</v>
      </c>
      <c r="F145" s="148" t="s">
        <v>426</v>
      </c>
      <c r="G145" s="149" t="s">
        <v>156</v>
      </c>
      <c r="H145" s="150">
        <v>3</v>
      </c>
      <c r="I145" s="150"/>
      <c r="J145" s="151">
        <f t="shared" si="0"/>
        <v>0</v>
      </c>
      <c r="K145" s="148" t="s">
        <v>1</v>
      </c>
      <c r="L145" s="28"/>
      <c r="M145" s="152" t="s">
        <v>1</v>
      </c>
      <c r="N145" s="153" t="s">
        <v>45</v>
      </c>
      <c r="P145" s="154">
        <f t="shared" si="1"/>
        <v>0</v>
      </c>
      <c r="Q145" s="154">
        <v>0</v>
      </c>
      <c r="R145" s="154">
        <f t="shared" si="2"/>
        <v>0</v>
      </c>
      <c r="S145" s="154">
        <v>0</v>
      </c>
      <c r="T145" s="154">
        <f t="shared" si="3"/>
        <v>0</v>
      </c>
      <c r="U145" s="155" t="s">
        <v>1</v>
      </c>
      <c r="AR145" s="156" t="s">
        <v>203</v>
      </c>
      <c r="AT145" s="156" t="s">
        <v>132</v>
      </c>
      <c r="AU145" s="156" t="s">
        <v>138</v>
      </c>
      <c r="AY145" s="13" t="s">
        <v>128</v>
      </c>
      <c r="BE145" s="157">
        <f t="shared" si="4"/>
        <v>0</v>
      </c>
      <c r="BF145" s="157">
        <f t="shared" si="5"/>
        <v>0</v>
      </c>
      <c r="BG145" s="157">
        <f t="shared" si="6"/>
        <v>0</v>
      </c>
      <c r="BH145" s="157">
        <f t="shared" si="7"/>
        <v>0</v>
      </c>
      <c r="BI145" s="157">
        <f t="shared" si="8"/>
        <v>0</v>
      </c>
      <c r="BJ145" s="13" t="s">
        <v>138</v>
      </c>
      <c r="BK145" s="158">
        <f t="shared" si="9"/>
        <v>0</v>
      </c>
      <c r="BL145" s="13" t="s">
        <v>203</v>
      </c>
      <c r="BM145" s="156" t="s">
        <v>369</v>
      </c>
    </row>
    <row r="146" spans="2:65" s="1" customFormat="1" ht="16.5" customHeight="1">
      <c r="B146" s="28"/>
      <c r="C146" s="159" t="s">
        <v>199</v>
      </c>
      <c r="D146" s="159" t="s">
        <v>153</v>
      </c>
      <c r="E146" s="160" t="s">
        <v>427</v>
      </c>
      <c r="F146" s="161" t="s">
        <v>428</v>
      </c>
      <c r="G146" s="162" t="s">
        <v>156</v>
      </c>
      <c r="H146" s="163">
        <v>3</v>
      </c>
      <c r="I146" s="163"/>
      <c r="J146" s="164">
        <f t="shared" si="0"/>
        <v>0</v>
      </c>
      <c r="K146" s="161" t="s">
        <v>1</v>
      </c>
      <c r="L146" s="165"/>
      <c r="M146" s="166" t="s">
        <v>1</v>
      </c>
      <c r="N146" s="167" t="s">
        <v>45</v>
      </c>
      <c r="P146" s="154">
        <f t="shared" si="1"/>
        <v>0</v>
      </c>
      <c r="Q146" s="154">
        <v>0</v>
      </c>
      <c r="R146" s="154">
        <f t="shared" si="2"/>
        <v>0</v>
      </c>
      <c r="S146" s="154">
        <v>0</v>
      </c>
      <c r="T146" s="154">
        <f t="shared" si="3"/>
        <v>0</v>
      </c>
      <c r="U146" s="155" t="s">
        <v>1</v>
      </c>
      <c r="AR146" s="156" t="s">
        <v>318</v>
      </c>
      <c r="AT146" s="156" t="s">
        <v>153</v>
      </c>
      <c r="AU146" s="156" t="s">
        <v>138</v>
      </c>
      <c r="AY146" s="13" t="s">
        <v>128</v>
      </c>
      <c r="BE146" s="157">
        <f t="shared" si="4"/>
        <v>0</v>
      </c>
      <c r="BF146" s="157">
        <f t="shared" si="5"/>
        <v>0</v>
      </c>
      <c r="BG146" s="157">
        <f t="shared" si="6"/>
        <v>0</v>
      </c>
      <c r="BH146" s="157">
        <f t="shared" si="7"/>
        <v>0</v>
      </c>
      <c r="BI146" s="157">
        <f t="shared" si="8"/>
        <v>0</v>
      </c>
      <c r="BJ146" s="13" t="s">
        <v>138</v>
      </c>
      <c r="BK146" s="158">
        <f t="shared" si="9"/>
        <v>0</v>
      </c>
      <c r="BL146" s="13" t="s">
        <v>203</v>
      </c>
      <c r="BM146" s="156" t="s">
        <v>162</v>
      </c>
    </row>
    <row r="147" spans="2:65" s="1" customFormat="1" ht="16.5" customHeight="1">
      <c r="B147" s="28"/>
      <c r="C147" s="146" t="s">
        <v>340</v>
      </c>
      <c r="D147" s="146" t="s">
        <v>132</v>
      </c>
      <c r="E147" s="147" t="s">
        <v>429</v>
      </c>
      <c r="F147" s="148" t="s">
        <v>430</v>
      </c>
      <c r="G147" s="149" t="s">
        <v>414</v>
      </c>
      <c r="H147" s="150">
        <v>18</v>
      </c>
      <c r="I147" s="150"/>
      <c r="J147" s="151">
        <f t="shared" si="0"/>
        <v>0</v>
      </c>
      <c r="K147" s="148" t="s">
        <v>1</v>
      </c>
      <c r="L147" s="28"/>
      <c r="M147" s="152" t="s">
        <v>1</v>
      </c>
      <c r="N147" s="153" t="s">
        <v>45</v>
      </c>
      <c r="P147" s="154">
        <f t="shared" si="1"/>
        <v>0</v>
      </c>
      <c r="Q147" s="154">
        <v>0</v>
      </c>
      <c r="R147" s="154">
        <f t="shared" si="2"/>
        <v>0</v>
      </c>
      <c r="S147" s="154">
        <v>0</v>
      </c>
      <c r="T147" s="154">
        <f t="shared" si="3"/>
        <v>0</v>
      </c>
      <c r="U147" s="155" t="s">
        <v>1</v>
      </c>
      <c r="AR147" s="156" t="s">
        <v>203</v>
      </c>
      <c r="AT147" s="156" t="s">
        <v>132</v>
      </c>
      <c r="AU147" s="156" t="s">
        <v>138</v>
      </c>
      <c r="AY147" s="13" t="s">
        <v>128</v>
      </c>
      <c r="BE147" s="157">
        <f t="shared" si="4"/>
        <v>0</v>
      </c>
      <c r="BF147" s="157">
        <f t="shared" si="5"/>
        <v>0</v>
      </c>
      <c r="BG147" s="157">
        <f t="shared" si="6"/>
        <v>0</v>
      </c>
      <c r="BH147" s="157">
        <f t="shared" si="7"/>
        <v>0</v>
      </c>
      <c r="BI147" s="157">
        <f t="shared" si="8"/>
        <v>0</v>
      </c>
      <c r="BJ147" s="13" t="s">
        <v>138</v>
      </c>
      <c r="BK147" s="158">
        <f t="shared" si="9"/>
        <v>0</v>
      </c>
      <c r="BL147" s="13" t="s">
        <v>203</v>
      </c>
      <c r="BM147" s="156" t="s">
        <v>259</v>
      </c>
    </row>
    <row r="148" spans="2:65" s="1" customFormat="1" ht="24" customHeight="1">
      <c r="B148" s="28"/>
      <c r="C148" s="159" t="s">
        <v>431</v>
      </c>
      <c r="D148" s="159" t="s">
        <v>153</v>
      </c>
      <c r="E148" s="160" t="s">
        <v>432</v>
      </c>
      <c r="F148" s="161" t="s">
        <v>433</v>
      </c>
      <c r="G148" s="162" t="s">
        <v>156</v>
      </c>
      <c r="H148" s="163">
        <v>18</v>
      </c>
      <c r="I148" s="163"/>
      <c r="J148" s="164">
        <f t="shared" si="0"/>
        <v>0</v>
      </c>
      <c r="K148" s="161" t="s">
        <v>1</v>
      </c>
      <c r="L148" s="165"/>
      <c r="M148" s="166" t="s">
        <v>1</v>
      </c>
      <c r="N148" s="167" t="s">
        <v>45</v>
      </c>
      <c r="P148" s="154">
        <f t="shared" si="1"/>
        <v>0</v>
      </c>
      <c r="Q148" s="154">
        <v>0</v>
      </c>
      <c r="R148" s="154">
        <f t="shared" si="2"/>
        <v>0</v>
      </c>
      <c r="S148" s="154">
        <v>0</v>
      </c>
      <c r="T148" s="154">
        <f t="shared" si="3"/>
        <v>0</v>
      </c>
      <c r="U148" s="155" t="s">
        <v>1</v>
      </c>
      <c r="AR148" s="156" t="s">
        <v>318</v>
      </c>
      <c r="AT148" s="156" t="s">
        <v>153</v>
      </c>
      <c r="AU148" s="156" t="s">
        <v>138</v>
      </c>
      <c r="AY148" s="13" t="s">
        <v>128</v>
      </c>
      <c r="BE148" s="157">
        <f t="shared" si="4"/>
        <v>0</v>
      </c>
      <c r="BF148" s="157">
        <f t="shared" si="5"/>
        <v>0</v>
      </c>
      <c r="BG148" s="157">
        <f t="shared" si="6"/>
        <v>0</v>
      </c>
      <c r="BH148" s="157">
        <f t="shared" si="7"/>
        <v>0</v>
      </c>
      <c r="BI148" s="157">
        <f t="shared" si="8"/>
        <v>0</v>
      </c>
      <c r="BJ148" s="13" t="s">
        <v>138</v>
      </c>
      <c r="BK148" s="158">
        <f t="shared" si="9"/>
        <v>0</v>
      </c>
      <c r="BL148" s="13" t="s">
        <v>203</v>
      </c>
      <c r="BM148" s="156" t="s">
        <v>251</v>
      </c>
    </row>
    <row r="149" spans="2:65" s="1" customFormat="1" ht="16.5" customHeight="1">
      <c r="B149" s="28"/>
      <c r="C149" s="146" t="s">
        <v>342</v>
      </c>
      <c r="D149" s="146" t="s">
        <v>132</v>
      </c>
      <c r="E149" s="147" t="s">
        <v>434</v>
      </c>
      <c r="F149" s="148" t="s">
        <v>435</v>
      </c>
      <c r="G149" s="149" t="s">
        <v>156</v>
      </c>
      <c r="H149" s="150">
        <v>4</v>
      </c>
      <c r="I149" s="150"/>
      <c r="J149" s="151">
        <f t="shared" si="0"/>
        <v>0</v>
      </c>
      <c r="K149" s="148" t="s">
        <v>1</v>
      </c>
      <c r="L149" s="28"/>
      <c r="M149" s="152" t="s">
        <v>1</v>
      </c>
      <c r="N149" s="153" t="s">
        <v>45</v>
      </c>
      <c r="P149" s="154">
        <f t="shared" si="1"/>
        <v>0</v>
      </c>
      <c r="Q149" s="154">
        <v>0</v>
      </c>
      <c r="R149" s="154">
        <f t="shared" si="2"/>
        <v>0</v>
      </c>
      <c r="S149" s="154">
        <v>0</v>
      </c>
      <c r="T149" s="154">
        <f t="shared" si="3"/>
        <v>0</v>
      </c>
      <c r="U149" s="155" t="s">
        <v>1</v>
      </c>
      <c r="AR149" s="156" t="s">
        <v>203</v>
      </c>
      <c r="AT149" s="156" t="s">
        <v>132</v>
      </c>
      <c r="AU149" s="156" t="s">
        <v>138</v>
      </c>
      <c r="AY149" s="13" t="s">
        <v>128</v>
      </c>
      <c r="BE149" s="157">
        <f t="shared" si="4"/>
        <v>0</v>
      </c>
      <c r="BF149" s="157">
        <f t="shared" si="5"/>
        <v>0</v>
      </c>
      <c r="BG149" s="157">
        <f t="shared" si="6"/>
        <v>0</v>
      </c>
      <c r="BH149" s="157">
        <f t="shared" si="7"/>
        <v>0</v>
      </c>
      <c r="BI149" s="157">
        <f t="shared" si="8"/>
        <v>0</v>
      </c>
      <c r="BJ149" s="13" t="s">
        <v>138</v>
      </c>
      <c r="BK149" s="158">
        <f t="shared" si="9"/>
        <v>0</v>
      </c>
      <c r="BL149" s="13" t="s">
        <v>203</v>
      </c>
      <c r="BM149" s="156" t="s">
        <v>207</v>
      </c>
    </row>
    <row r="150" spans="2:65" s="1" customFormat="1" ht="24" customHeight="1">
      <c r="B150" s="28"/>
      <c r="C150" s="159" t="s">
        <v>436</v>
      </c>
      <c r="D150" s="159" t="s">
        <v>153</v>
      </c>
      <c r="E150" s="160" t="s">
        <v>437</v>
      </c>
      <c r="F150" s="161" t="s">
        <v>438</v>
      </c>
      <c r="G150" s="162" t="s">
        <v>156</v>
      </c>
      <c r="H150" s="163">
        <v>4</v>
      </c>
      <c r="I150" s="163"/>
      <c r="J150" s="164">
        <f t="shared" si="0"/>
        <v>0</v>
      </c>
      <c r="K150" s="161" t="s">
        <v>1</v>
      </c>
      <c r="L150" s="165"/>
      <c r="M150" s="166" t="s">
        <v>1</v>
      </c>
      <c r="N150" s="167" t="s">
        <v>45</v>
      </c>
      <c r="P150" s="154">
        <f t="shared" si="1"/>
        <v>0</v>
      </c>
      <c r="Q150" s="154">
        <v>0</v>
      </c>
      <c r="R150" s="154">
        <f t="shared" si="2"/>
        <v>0</v>
      </c>
      <c r="S150" s="154">
        <v>0</v>
      </c>
      <c r="T150" s="154">
        <f t="shared" si="3"/>
        <v>0</v>
      </c>
      <c r="U150" s="155" t="s">
        <v>1</v>
      </c>
      <c r="AR150" s="156" t="s">
        <v>318</v>
      </c>
      <c r="AT150" s="156" t="s">
        <v>153</v>
      </c>
      <c r="AU150" s="156" t="s">
        <v>138</v>
      </c>
      <c r="AY150" s="13" t="s">
        <v>128</v>
      </c>
      <c r="BE150" s="157">
        <f t="shared" si="4"/>
        <v>0</v>
      </c>
      <c r="BF150" s="157">
        <f t="shared" si="5"/>
        <v>0</v>
      </c>
      <c r="BG150" s="157">
        <f t="shared" si="6"/>
        <v>0</v>
      </c>
      <c r="BH150" s="157">
        <f t="shared" si="7"/>
        <v>0</v>
      </c>
      <c r="BI150" s="157">
        <f t="shared" si="8"/>
        <v>0</v>
      </c>
      <c r="BJ150" s="13" t="s">
        <v>138</v>
      </c>
      <c r="BK150" s="158">
        <f t="shared" si="9"/>
        <v>0</v>
      </c>
      <c r="BL150" s="13" t="s">
        <v>203</v>
      </c>
      <c r="BM150" s="156" t="s">
        <v>215</v>
      </c>
    </row>
    <row r="151" spans="2:65" s="1" customFormat="1" ht="24" customHeight="1">
      <c r="B151" s="28"/>
      <c r="C151" s="159" t="s">
        <v>345</v>
      </c>
      <c r="D151" s="159" t="s">
        <v>153</v>
      </c>
      <c r="E151" s="160" t="s">
        <v>439</v>
      </c>
      <c r="F151" s="161" t="s">
        <v>440</v>
      </c>
      <c r="G151" s="162" t="s">
        <v>156</v>
      </c>
      <c r="H151" s="163">
        <v>4</v>
      </c>
      <c r="I151" s="163"/>
      <c r="J151" s="164">
        <f t="shared" si="0"/>
        <v>0</v>
      </c>
      <c r="K151" s="161" t="s">
        <v>1</v>
      </c>
      <c r="L151" s="165"/>
      <c r="M151" s="166" t="s">
        <v>1</v>
      </c>
      <c r="N151" s="167" t="s">
        <v>45</v>
      </c>
      <c r="P151" s="154">
        <f t="shared" si="1"/>
        <v>0</v>
      </c>
      <c r="Q151" s="154">
        <v>0</v>
      </c>
      <c r="R151" s="154">
        <f t="shared" si="2"/>
        <v>0</v>
      </c>
      <c r="S151" s="154">
        <v>0</v>
      </c>
      <c r="T151" s="154">
        <f t="shared" si="3"/>
        <v>0</v>
      </c>
      <c r="U151" s="155" t="s">
        <v>1</v>
      </c>
      <c r="AR151" s="156" t="s">
        <v>318</v>
      </c>
      <c r="AT151" s="156" t="s">
        <v>153</v>
      </c>
      <c r="AU151" s="156" t="s">
        <v>138</v>
      </c>
      <c r="AY151" s="13" t="s">
        <v>128</v>
      </c>
      <c r="BE151" s="157">
        <f t="shared" si="4"/>
        <v>0</v>
      </c>
      <c r="BF151" s="157">
        <f t="shared" si="5"/>
        <v>0</v>
      </c>
      <c r="BG151" s="157">
        <f t="shared" si="6"/>
        <v>0</v>
      </c>
      <c r="BH151" s="157">
        <f t="shared" si="7"/>
        <v>0</v>
      </c>
      <c r="BI151" s="157">
        <f t="shared" si="8"/>
        <v>0</v>
      </c>
      <c r="BJ151" s="13" t="s">
        <v>138</v>
      </c>
      <c r="BK151" s="158">
        <f t="shared" si="9"/>
        <v>0</v>
      </c>
      <c r="BL151" s="13" t="s">
        <v>203</v>
      </c>
      <c r="BM151" s="156" t="s">
        <v>238</v>
      </c>
    </row>
    <row r="152" spans="2:65" s="1" customFormat="1" ht="16.5" customHeight="1">
      <c r="B152" s="28"/>
      <c r="C152" s="146" t="s">
        <v>441</v>
      </c>
      <c r="D152" s="146" t="s">
        <v>132</v>
      </c>
      <c r="E152" s="147" t="s">
        <v>442</v>
      </c>
      <c r="F152" s="148" t="s">
        <v>443</v>
      </c>
      <c r="G152" s="149" t="s">
        <v>189</v>
      </c>
      <c r="H152" s="150">
        <v>15</v>
      </c>
      <c r="I152" s="150"/>
      <c r="J152" s="151">
        <f t="shared" si="0"/>
        <v>0</v>
      </c>
      <c r="K152" s="148" t="s">
        <v>1</v>
      </c>
      <c r="L152" s="28"/>
      <c r="M152" s="152" t="s">
        <v>1</v>
      </c>
      <c r="N152" s="153" t="s">
        <v>45</v>
      </c>
      <c r="P152" s="154">
        <f t="shared" si="1"/>
        <v>0</v>
      </c>
      <c r="Q152" s="154">
        <v>0</v>
      </c>
      <c r="R152" s="154">
        <f t="shared" si="2"/>
        <v>0</v>
      </c>
      <c r="S152" s="154">
        <v>0</v>
      </c>
      <c r="T152" s="154">
        <f t="shared" si="3"/>
        <v>0</v>
      </c>
      <c r="U152" s="155" t="s">
        <v>1</v>
      </c>
      <c r="AR152" s="156" t="s">
        <v>203</v>
      </c>
      <c r="AT152" s="156" t="s">
        <v>132</v>
      </c>
      <c r="AU152" s="156" t="s">
        <v>138</v>
      </c>
      <c r="AY152" s="13" t="s">
        <v>128</v>
      </c>
      <c r="BE152" s="157">
        <f t="shared" si="4"/>
        <v>0</v>
      </c>
      <c r="BF152" s="157">
        <f t="shared" si="5"/>
        <v>0</v>
      </c>
      <c r="BG152" s="157">
        <f t="shared" si="6"/>
        <v>0</v>
      </c>
      <c r="BH152" s="157">
        <f t="shared" si="7"/>
        <v>0</v>
      </c>
      <c r="BI152" s="157">
        <f t="shared" si="8"/>
        <v>0</v>
      </c>
      <c r="BJ152" s="13" t="s">
        <v>138</v>
      </c>
      <c r="BK152" s="158">
        <f t="shared" si="9"/>
        <v>0</v>
      </c>
      <c r="BL152" s="13" t="s">
        <v>203</v>
      </c>
      <c r="BM152" s="156" t="s">
        <v>444</v>
      </c>
    </row>
    <row r="153" spans="2:65" s="1" customFormat="1" ht="16.5" customHeight="1">
      <c r="B153" s="28"/>
      <c r="C153" s="159" t="s">
        <v>349</v>
      </c>
      <c r="D153" s="159" t="s">
        <v>153</v>
      </c>
      <c r="E153" s="160" t="s">
        <v>445</v>
      </c>
      <c r="F153" s="161" t="s">
        <v>446</v>
      </c>
      <c r="G153" s="162" t="s">
        <v>189</v>
      </c>
      <c r="H153" s="163">
        <v>15.75</v>
      </c>
      <c r="I153" s="163"/>
      <c r="J153" s="164">
        <f t="shared" si="0"/>
        <v>0</v>
      </c>
      <c r="K153" s="161" t="s">
        <v>1</v>
      </c>
      <c r="L153" s="165"/>
      <c r="M153" s="166" t="s">
        <v>1</v>
      </c>
      <c r="N153" s="167" t="s">
        <v>45</v>
      </c>
      <c r="P153" s="154">
        <f t="shared" si="1"/>
        <v>0</v>
      </c>
      <c r="Q153" s="154">
        <v>0</v>
      </c>
      <c r="R153" s="154">
        <f t="shared" si="2"/>
        <v>0</v>
      </c>
      <c r="S153" s="154">
        <v>0</v>
      </c>
      <c r="T153" s="154">
        <f t="shared" si="3"/>
        <v>0</v>
      </c>
      <c r="U153" s="155" t="s">
        <v>1</v>
      </c>
      <c r="AR153" s="156" t="s">
        <v>318</v>
      </c>
      <c r="AT153" s="156" t="s">
        <v>153</v>
      </c>
      <c r="AU153" s="156" t="s">
        <v>138</v>
      </c>
      <c r="AY153" s="13" t="s">
        <v>128</v>
      </c>
      <c r="BE153" s="157">
        <f t="shared" si="4"/>
        <v>0</v>
      </c>
      <c r="BF153" s="157">
        <f t="shared" si="5"/>
        <v>0</v>
      </c>
      <c r="BG153" s="157">
        <f t="shared" si="6"/>
        <v>0</v>
      </c>
      <c r="BH153" s="157">
        <f t="shared" si="7"/>
        <v>0</v>
      </c>
      <c r="BI153" s="157">
        <f t="shared" si="8"/>
        <v>0</v>
      </c>
      <c r="BJ153" s="13" t="s">
        <v>138</v>
      </c>
      <c r="BK153" s="158">
        <f t="shared" si="9"/>
        <v>0</v>
      </c>
      <c r="BL153" s="13" t="s">
        <v>203</v>
      </c>
      <c r="BM153" s="156" t="s">
        <v>279</v>
      </c>
    </row>
    <row r="154" spans="2:65" s="1" customFormat="1" ht="16.5" customHeight="1">
      <c r="B154" s="28"/>
      <c r="C154" s="146" t="s">
        <v>447</v>
      </c>
      <c r="D154" s="146" t="s">
        <v>132</v>
      </c>
      <c r="E154" s="147" t="s">
        <v>448</v>
      </c>
      <c r="F154" s="148" t="s">
        <v>449</v>
      </c>
      <c r="G154" s="149" t="s">
        <v>189</v>
      </c>
      <c r="H154" s="150">
        <v>150</v>
      </c>
      <c r="I154" s="150"/>
      <c r="J154" s="151">
        <f t="shared" si="0"/>
        <v>0</v>
      </c>
      <c r="K154" s="148" t="s">
        <v>1</v>
      </c>
      <c r="L154" s="28"/>
      <c r="M154" s="152" t="s">
        <v>1</v>
      </c>
      <c r="N154" s="153" t="s">
        <v>45</v>
      </c>
      <c r="P154" s="154">
        <f t="shared" si="1"/>
        <v>0</v>
      </c>
      <c r="Q154" s="154">
        <v>0</v>
      </c>
      <c r="R154" s="154">
        <f t="shared" si="2"/>
        <v>0</v>
      </c>
      <c r="S154" s="154">
        <v>0</v>
      </c>
      <c r="T154" s="154">
        <f t="shared" si="3"/>
        <v>0</v>
      </c>
      <c r="U154" s="155" t="s">
        <v>1</v>
      </c>
      <c r="AR154" s="156" t="s">
        <v>203</v>
      </c>
      <c r="AT154" s="156" t="s">
        <v>132</v>
      </c>
      <c r="AU154" s="156" t="s">
        <v>138</v>
      </c>
      <c r="AY154" s="13" t="s">
        <v>128</v>
      </c>
      <c r="BE154" s="157">
        <f t="shared" si="4"/>
        <v>0</v>
      </c>
      <c r="BF154" s="157">
        <f t="shared" si="5"/>
        <v>0</v>
      </c>
      <c r="BG154" s="157">
        <f t="shared" si="6"/>
        <v>0</v>
      </c>
      <c r="BH154" s="157">
        <f t="shared" si="7"/>
        <v>0</v>
      </c>
      <c r="BI154" s="157">
        <f t="shared" si="8"/>
        <v>0</v>
      </c>
      <c r="BJ154" s="13" t="s">
        <v>138</v>
      </c>
      <c r="BK154" s="158">
        <f t="shared" si="9"/>
        <v>0</v>
      </c>
      <c r="BL154" s="13" t="s">
        <v>203</v>
      </c>
      <c r="BM154" s="156" t="s">
        <v>287</v>
      </c>
    </row>
    <row r="155" spans="2:65" s="1" customFormat="1" ht="24" customHeight="1">
      <c r="B155" s="28"/>
      <c r="C155" s="159" t="s">
        <v>255</v>
      </c>
      <c r="D155" s="159" t="s">
        <v>153</v>
      </c>
      <c r="E155" s="160" t="s">
        <v>450</v>
      </c>
      <c r="F155" s="161" t="s">
        <v>451</v>
      </c>
      <c r="G155" s="162" t="s">
        <v>189</v>
      </c>
      <c r="H155" s="163">
        <v>157.5</v>
      </c>
      <c r="I155" s="163"/>
      <c r="J155" s="164">
        <f t="shared" si="0"/>
        <v>0</v>
      </c>
      <c r="K155" s="161" t="s">
        <v>1</v>
      </c>
      <c r="L155" s="165"/>
      <c r="M155" s="166" t="s">
        <v>1</v>
      </c>
      <c r="N155" s="167" t="s">
        <v>45</v>
      </c>
      <c r="P155" s="154">
        <f t="shared" si="1"/>
        <v>0</v>
      </c>
      <c r="Q155" s="154">
        <v>0</v>
      </c>
      <c r="R155" s="154">
        <f t="shared" si="2"/>
        <v>0</v>
      </c>
      <c r="S155" s="154">
        <v>0</v>
      </c>
      <c r="T155" s="154">
        <f t="shared" si="3"/>
        <v>0</v>
      </c>
      <c r="U155" s="155" t="s">
        <v>1</v>
      </c>
      <c r="AR155" s="156" t="s">
        <v>318</v>
      </c>
      <c r="AT155" s="156" t="s">
        <v>153</v>
      </c>
      <c r="AU155" s="156" t="s">
        <v>138</v>
      </c>
      <c r="AY155" s="13" t="s">
        <v>128</v>
      </c>
      <c r="BE155" s="157">
        <f t="shared" si="4"/>
        <v>0</v>
      </c>
      <c r="BF155" s="157">
        <f t="shared" si="5"/>
        <v>0</v>
      </c>
      <c r="BG155" s="157">
        <f t="shared" si="6"/>
        <v>0</v>
      </c>
      <c r="BH155" s="157">
        <f t="shared" si="7"/>
        <v>0</v>
      </c>
      <c r="BI155" s="157">
        <f t="shared" si="8"/>
        <v>0</v>
      </c>
      <c r="BJ155" s="13" t="s">
        <v>138</v>
      </c>
      <c r="BK155" s="158">
        <f t="shared" si="9"/>
        <v>0</v>
      </c>
      <c r="BL155" s="13" t="s">
        <v>203</v>
      </c>
      <c r="BM155" s="156" t="s">
        <v>203</v>
      </c>
    </row>
    <row r="156" spans="2:65" s="1" customFormat="1" ht="16.5" customHeight="1">
      <c r="B156" s="28"/>
      <c r="C156" s="146" t="s">
        <v>220</v>
      </c>
      <c r="D156" s="146" t="s">
        <v>132</v>
      </c>
      <c r="E156" s="147" t="s">
        <v>452</v>
      </c>
      <c r="F156" s="148" t="s">
        <v>453</v>
      </c>
      <c r="G156" s="149" t="s">
        <v>189</v>
      </c>
      <c r="H156" s="150">
        <v>50</v>
      </c>
      <c r="I156" s="150"/>
      <c r="J156" s="151">
        <f t="shared" si="0"/>
        <v>0</v>
      </c>
      <c r="K156" s="148" t="s">
        <v>1</v>
      </c>
      <c r="L156" s="28"/>
      <c r="M156" s="152" t="s">
        <v>1</v>
      </c>
      <c r="N156" s="153" t="s">
        <v>45</v>
      </c>
      <c r="P156" s="154">
        <f t="shared" si="1"/>
        <v>0</v>
      </c>
      <c r="Q156" s="154">
        <v>0</v>
      </c>
      <c r="R156" s="154">
        <f t="shared" si="2"/>
        <v>0</v>
      </c>
      <c r="S156" s="154">
        <v>0</v>
      </c>
      <c r="T156" s="154">
        <f t="shared" si="3"/>
        <v>0</v>
      </c>
      <c r="U156" s="155" t="s">
        <v>1</v>
      </c>
      <c r="AR156" s="156" t="s">
        <v>203</v>
      </c>
      <c r="AT156" s="156" t="s">
        <v>132</v>
      </c>
      <c r="AU156" s="156" t="s">
        <v>138</v>
      </c>
      <c r="AY156" s="13" t="s">
        <v>128</v>
      </c>
      <c r="BE156" s="157">
        <f t="shared" si="4"/>
        <v>0</v>
      </c>
      <c r="BF156" s="157">
        <f t="shared" si="5"/>
        <v>0</v>
      </c>
      <c r="BG156" s="157">
        <f t="shared" si="6"/>
        <v>0</v>
      </c>
      <c r="BH156" s="157">
        <f t="shared" si="7"/>
        <v>0</v>
      </c>
      <c r="BI156" s="157">
        <f t="shared" si="8"/>
        <v>0</v>
      </c>
      <c r="BJ156" s="13" t="s">
        <v>138</v>
      </c>
      <c r="BK156" s="158">
        <f t="shared" si="9"/>
        <v>0</v>
      </c>
      <c r="BL156" s="13" t="s">
        <v>203</v>
      </c>
      <c r="BM156" s="156" t="s">
        <v>295</v>
      </c>
    </row>
    <row r="157" spans="2:65" s="1" customFormat="1" ht="16.5" customHeight="1">
      <c r="B157" s="28"/>
      <c r="C157" s="159" t="s">
        <v>224</v>
      </c>
      <c r="D157" s="159" t="s">
        <v>153</v>
      </c>
      <c r="E157" s="160" t="s">
        <v>454</v>
      </c>
      <c r="F157" s="161" t="s">
        <v>455</v>
      </c>
      <c r="G157" s="162" t="s">
        <v>189</v>
      </c>
      <c r="H157" s="163">
        <v>52.5</v>
      </c>
      <c r="I157" s="163"/>
      <c r="J157" s="164">
        <f t="shared" si="0"/>
        <v>0</v>
      </c>
      <c r="K157" s="161" t="s">
        <v>1</v>
      </c>
      <c r="L157" s="165"/>
      <c r="M157" s="166" t="s">
        <v>1</v>
      </c>
      <c r="N157" s="167" t="s">
        <v>45</v>
      </c>
      <c r="P157" s="154">
        <f t="shared" si="1"/>
        <v>0</v>
      </c>
      <c r="Q157" s="154">
        <v>0</v>
      </c>
      <c r="R157" s="154">
        <f t="shared" si="2"/>
        <v>0</v>
      </c>
      <c r="S157" s="154">
        <v>0</v>
      </c>
      <c r="T157" s="154">
        <f t="shared" si="3"/>
        <v>0</v>
      </c>
      <c r="U157" s="155" t="s">
        <v>1</v>
      </c>
      <c r="AR157" s="156" t="s">
        <v>318</v>
      </c>
      <c r="AT157" s="156" t="s">
        <v>153</v>
      </c>
      <c r="AU157" s="156" t="s">
        <v>138</v>
      </c>
      <c r="AY157" s="13" t="s">
        <v>128</v>
      </c>
      <c r="BE157" s="157">
        <f t="shared" si="4"/>
        <v>0</v>
      </c>
      <c r="BF157" s="157">
        <f t="shared" si="5"/>
        <v>0</v>
      </c>
      <c r="BG157" s="157">
        <f t="shared" si="6"/>
        <v>0</v>
      </c>
      <c r="BH157" s="157">
        <f t="shared" si="7"/>
        <v>0</v>
      </c>
      <c r="BI157" s="157">
        <f t="shared" si="8"/>
        <v>0</v>
      </c>
      <c r="BJ157" s="13" t="s">
        <v>138</v>
      </c>
      <c r="BK157" s="158">
        <f t="shared" si="9"/>
        <v>0</v>
      </c>
      <c r="BL157" s="13" t="s">
        <v>203</v>
      </c>
      <c r="BM157" s="156" t="s">
        <v>456</v>
      </c>
    </row>
    <row r="158" spans="2:65" s="1" customFormat="1" ht="16.5" customHeight="1">
      <c r="B158" s="28"/>
      <c r="C158" s="146" t="s">
        <v>228</v>
      </c>
      <c r="D158" s="146" t="s">
        <v>132</v>
      </c>
      <c r="E158" s="147" t="s">
        <v>457</v>
      </c>
      <c r="F158" s="148" t="s">
        <v>458</v>
      </c>
      <c r="G158" s="149" t="s">
        <v>189</v>
      </c>
      <c r="H158" s="150">
        <v>60</v>
      </c>
      <c r="I158" s="150"/>
      <c r="J158" s="151">
        <f t="shared" si="0"/>
        <v>0</v>
      </c>
      <c r="K158" s="148" t="s">
        <v>1</v>
      </c>
      <c r="L158" s="28"/>
      <c r="M158" s="152" t="s">
        <v>1</v>
      </c>
      <c r="N158" s="153" t="s">
        <v>45</v>
      </c>
      <c r="P158" s="154">
        <f t="shared" si="1"/>
        <v>0</v>
      </c>
      <c r="Q158" s="154">
        <v>0</v>
      </c>
      <c r="R158" s="154">
        <f t="shared" si="2"/>
        <v>0</v>
      </c>
      <c r="S158" s="154">
        <v>0</v>
      </c>
      <c r="T158" s="154">
        <f t="shared" si="3"/>
        <v>0</v>
      </c>
      <c r="U158" s="155" t="s">
        <v>1</v>
      </c>
      <c r="AR158" s="156" t="s">
        <v>203</v>
      </c>
      <c r="AT158" s="156" t="s">
        <v>132</v>
      </c>
      <c r="AU158" s="156" t="s">
        <v>138</v>
      </c>
      <c r="AY158" s="13" t="s">
        <v>128</v>
      </c>
      <c r="BE158" s="157">
        <f t="shared" si="4"/>
        <v>0</v>
      </c>
      <c r="BF158" s="157">
        <f t="shared" si="5"/>
        <v>0</v>
      </c>
      <c r="BG158" s="157">
        <f t="shared" si="6"/>
        <v>0</v>
      </c>
      <c r="BH158" s="157">
        <f t="shared" si="7"/>
        <v>0</v>
      </c>
      <c r="BI158" s="157">
        <f t="shared" si="8"/>
        <v>0</v>
      </c>
      <c r="BJ158" s="13" t="s">
        <v>138</v>
      </c>
      <c r="BK158" s="158">
        <f t="shared" si="9"/>
        <v>0</v>
      </c>
      <c r="BL158" s="13" t="s">
        <v>203</v>
      </c>
      <c r="BM158" s="156" t="s">
        <v>459</v>
      </c>
    </row>
    <row r="159" spans="2:65" s="1" customFormat="1" ht="16.5" customHeight="1">
      <c r="B159" s="28"/>
      <c r="C159" s="159" t="s">
        <v>356</v>
      </c>
      <c r="D159" s="159" t="s">
        <v>153</v>
      </c>
      <c r="E159" s="160" t="s">
        <v>460</v>
      </c>
      <c r="F159" s="161" t="s">
        <v>461</v>
      </c>
      <c r="G159" s="162" t="s">
        <v>189</v>
      </c>
      <c r="H159" s="163">
        <v>63</v>
      </c>
      <c r="I159" s="163"/>
      <c r="J159" s="164">
        <f t="shared" si="0"/>
        <v>0</v>
      </c>
      <c r="K159" s="161" t="s">
        <v>1</v>
      </c>
      <c r="L159" s="165"/>
      <c r="M159" s="166" t="s">
        <v>1</v>
      </c>
      <c r="N159" s="167" t="s">
        <v>45</v>
      </c>
      <c r="P159" s="154">
        <f t="shared" si="1"/>
        <v>0</v>
      </c>
      <c r="Q159" s="154">
        <v>0</v>
      </c>
      <c r="R159" s="154">
        <f t="shared" si="2"/>
        <v>0</v>
      </c>
      <c r="S159" s="154">
        <v>0</v>
      </c>
      <c r="T159" s="154">
        <f t="shared" si="3"/>
        <v>0</v>
      </c>
      <c r="U159" s="155" t="s">
        <v>1</v>
      </c>
      <c r="AR159" s="156" t="s">
        <v>318</v>
      </c>
      <c r="AT159" s="156" t="s">
        <v>153</v>
      </c>
      <c r="AU159" s="156" t="s">
        <v>138</v>
      </c>
      <c r="AY159" s="13" t="s">
        <v>128</v>
      </c>
      <c r="BE159" s="157">
        <f t="shared" si="4"/>
        <v>0</v>
      </c>
      <c r="BF159" s="157">
        <f t="shared" si="5"/>
        <v>0</v>
      </c>
      <c r="BG159" s="157">
        <f t="shared" si="6"/>
        <v>0</v>
      </c>
      <c r="BH159" s="157">
        <f t="shared" si="7"/>
        <v>0</v>
      </c>
      <c r="BI159" s="157">
        <f t="shared" si="8"/>
        <v>0</v>
      </c>
      <c r="BJ159" s="13" t="s">
        <v>138</v>
      </c>
      <c r="BK159" s="158">
        <f t="shared" si="9"/>
        <v>0</v>
      </c>
      <c r="BL159" s="13" t="s">
        <v>203</v>
      </c>
      <c r="BM159" s="156" t="s">
        <v>462</v>
      </c>
    </row>
    <row r="160" spans="2:65" s="1" customFormat="1" ht="24" customHeight="1">
      <c r="B160" s="28"/>
      <c r="C160" s="146" t="s">
        <v>263</v>
      </c>
      <c r="D160" s="146" t="s">
        <v>132</v>
      </c>
      <c r="E160" s="147" t="s">
        <v>463</v>
      </c>
      <c r="F160" s="148" t="s">
        <v>464</v>
      </c>
      <c r="G160" s="149" t="s">
        <v>414</v>
      </c>
      <c r="H160" s="150">
        <v>80</v>
      </c>
      <c r="I160" s="150"/>
      <c r="J160" s="151">
        <f t="shared" si="0"/>
        <v>0</v>
      </c>
      <c r="K160" s="148" t="s">
        <v>1</v>
      </c>
      <c r="L160" s="28"/>
      <c r="M160" s="152" t="s">
        <v>1</v>
      </c>
      <c r="N160" s="153" t="s">
        <v>45</v>
      </c>
      <c r="P160" s="154">
        <f t="shared" si="1"/>
        <v>0</v>
      </c>
      <c r="Q160" s="154">
        <v>0</v>
      </c>
      <c r="R160" s="154">
        <f t="shared" si="2"/>
        <v>0</v>
      </c>
      <c r="S160" s="154">
        <v>0</v>
      </c>
      <c r="T160" s="154">
        <f t="shared" si="3"/>
        <v>0</v>
      </c>
      <c r="U160" s="155" t="s">
        <v>1</v>
      </c>
      <c r="AR160" s="156" t="s">
        <v>203</v>
      </c>
      <c r="AT160" s="156" t="s">
        <v>132</v>
      </c>
      <c r="AU160" s="156" t="s">
        <v>138</v>
      </c>
      <c r="AY160" s="13" t="s">
        <v>128</v>
      </c>
      <c r="BE160" s="157">
        <f t="shared" si="4"/>
        <v>0</v>
      </c>
      <c r="BF160" s="157">
        <f t="shared" si="5"/>
        <v>0</v>
      </c>
      <c r="BG160" s="157">
        <f t="shared" si="6"/>
        <v>0</v>
      </c>
      <c r="BH160" s="157">
        <f t="shared" si="7"/>
        <v>0</v>
      </c>
      <c r="BI160" s="157">
        <f t="shared" si="8"/>
        <v>0</v>
      </c>
      <c r="BJ160" s="13" t="s">
        <v>138</v>
      </c>
      <c r="BK160" s="158">
        <f t="shared" si="9"/>
        <v>0</v>
      </c>
      <c r="BL160" s="13" t="s">
        <v>203</v>
      </c>
      <c r="BM160" s="156" t="s">
        <v>465</v>
      </c>
    </row>
    <row r="161" spans="2:65" s="1" customFormat="1" ht="16.5" customHeight="1">
      <c r="B161" s="28"/>
      <c r="C161" s="159" t="s">
        <v>359</v>
      </c>
      <c r="D161" s="159" t="s">
        <v>153</v>
      </c>
      <c r="E161" s="160" t="s">
        <v>466</v>
      </c>
      <c r="F161" s="161" t="s">
        <v>467</v>
      </c>
      <c r="G161" s="162" t="s">
        <v>414</v>
      </c>
      <c r="H161" s="163">
        <v>80</v>
      </c>
      <c r="I161" s="163"/>
      <c r="J161" s="164">
        <f t="shared" si="0"/>
        <v>0</v>
      </c>
      <c r="K161" s="161" t="s">
        <v>1</v>
      </c>
      <c r="L161" s="165"/>
      <c r="M161" s="166" t="s">
        <v>1</v>
      </c>
      <c r="N161" s="167" t="s">
        <v>45</v>
      </c>
      <c r="P161" s="154">
        <f t="shared" si="1"/>
        <v>0</v>
      </c>
      <c r="Q161" s="154">
        <v>0</v>
      </c>
      <c r="R161" s="154">
        <f t="shared" si="2"/>
        <v>0</v>
      </c>
      <c r="S161" s="154">
        <v>0</v>
      </c>
      <c r="T161" s="154">
        <f t="shared" si="3"/>
        <v>0</v>
      </c>
      <c r="U161" s="155" t="s">
        <v>1</v>
      </c>
      <c r="AR161" s="156" t="s">
        <v>318</v>
      </c>
      <c r="AT161" s="156" t="s">
        <v>153</v>
      </c>
      <c r="AU161" s="156" t="s">
        <v>138</v>
      </c>
      <c r="AY161" s="13" t="s">
        <v>128</v>
      </c>
      <c r="BE161" s="157">
        <f t="shared" si="4"/>
        <v>0</v>
      </c>
      <c r="BF161" s="157">
        <f t="shared" si="5"/>
        <v>0</v>
      </c>
      <c r="BG161" s="157">
        <f t="shared" si="6"/>
        <v>0</v>
      </c>
      <c r="BH161" s="157">
        <f t="shared" si="7"/>
        <v>0</v>
      </c>
      <c r="BI161" s="157">
        <f t="shared" si="8"/>
        <v>0</v>
      </c>
      <c r="BJ161" s="13" t="s">
        <v>138</v>
      </c>
      <c r="BK161" s="158">
        <f t="shared" si="9"/>
        <v>0</v>
      </c>
      <c r="BL161" s="13" t="s">
        <v>203</v>
      </c>
      <c r="BM161" s="156" t="s">
        <v>468</v>
      </c>
    </row>
    <row r="162" spans="2:65" s="1" customFormat="1" ht="16.5" customHeight="1">
      <c r="B162" s="28"/>
      <c r="C162" s="146" t="s">
        <v>469</v>
      </c>
      <c r="D162" s="146" t="s">
        <v>132</v>
      </c>
      <c r="E162" s="147" t="s">
        <v>363</v>
      </c>
      <c r="F162" s="148" t="s">
        <v>364</v>
      </c>
      <c r="G162" s="149" t="s">
        <v>365</v>
      </c>
      <c r="H162" s="150"/>
      <c r="I162" s="150"/>
      <c r="J162" s="151">
        <f t="shared" si="0"/>
        <v>0</v>
      </c>
      <c r="K162" s="148" t="s">
        <v>1</v>
      </c>
      <c r="L162" s="28"/>
      <c r="M162" s="152" t="s">
        <v>1</v>
      </c>
      <c r="N162" s="153" t="s">
        <v>45</v>
      </c>
      <c r="P162" s="154">
        <f t="shared" si="1"/>
        <v>0</v>
      </c>
      <c r="Q162" s="154">
        <v>0</v>
      </c>
      <c r="R162" s="154">
        <f t="shared" si="2"/>
        <v>0</v>
      </c>
      <c r="S162" s="154">
        <v>0</v>
      </c>
      <c r="T162" s="154">
        <f t="shared" si="3"/>
        <v>0</v>
      </c>
      <c r="U162" s="155" t="s">
        <v>1</v>
      </c>
      <c r="AR162" s="156" t="s">
        <v>203</v>
      </c>
      <c r="AT162" s="156" t="s">
        <v>132</v>
      </c>
      <c r="AU162" s="156" t="s">
        <v>138</v>
      </c>
      <c r="AY162" s="13" t="s">
        <v>128</v>
      </c>
      <c r="BE162" s="157">
        <f t="shared" si="4"/>
        <v>0</v>
      </c>
      <c r="BF162" s="157">
        <f t="shared" si="5"/>
        <v>0</v>
      </c>
      <c r="BG162" s="157">
        <f t="shared" si="6"/>
        <v>0</v>
      </c>
      <c r="BH162" s="157">
        <f t="shared" si="7"/>
        <v>0</v>
      </c>
      <c r="BI162" s="157">
        <f t="shared" si="8"/>
        <v>0</v>
      </c>
      <c r="BJ162" s="13" t="s">
        <v>138</v>
      </c>
      <c r="BK162" s="158">
        <f t="shared" si="9"/>
        <v>0</v>
      </c>
      <c r="BL162" s="13" t="s">
        <v>203</v>
      </c>
      <c r="BM162" s="156" t="s">
        <v>470</v>
      </c>
    </row>
    <row r="163" spans="2:65" s="1" customFormat="1" ht="16.5" customHeight="1">
      <c r="B163" s="28"/>
      <c r="C163" s="146" t="s">
        <v>362</v>
      </c>
      <c r="D163" s="146" t="s">
        <v>132</v>
      </c>
      <c r="E163" s="147" t="s">
        <v>367</v>
      </c>
      <c r="F163" s="148" t="s">
        <v>368</v>
      </c>
      <c r="G163" s="149" t="s">
        <v>365</v>
      </c>
      <c r="H163" s="150"/>
      <c r="I163" s="150"/>
      <c r="J163" s="151">
        <f t="shared" si="0"/>
        <v>0</v>
      </c>
      <c r="K163" s="148" t="s">
        <v>1</v>
      </c>
      <c r="L163" s="28"/>
      <c r="M163" s="152" t="s">
        <v>1</v>
      </c>
      <c r="N163" s="153" t="s">
        <v>45</v>
      </c>
      <c r="P163" s="154">
        <f t="shared" si="1"/>
        <v>0</v>
      </c>
      <c r="Q163" s="154">
        <v>0</v>
      </c>
      <c r="R163" s="154">
        <f t="shared" si="2"/>
        <v>0</v>
      </c>
      <c r="S163" s="154">
        <v>0</v>
      </c>
      <c r="T163" s="154">
        <f t="shared" si="3"/>
        <v>0</v>
      </c>
      <c r="U163" s="155" t="s">
        <v>1</v>
      </c>
      <c r="AR163" s="156" t="s">
        <v>203</v>
      </c>
      <c r="AT163" s="156" t="s">
        <v>132</v>
      </c>
      <c r="AU163" s="156" t="s">
        <v>138</v>
      </c>
      <c r="AY163" s="13" t="s">
        <v>128</v>
      </c>
      <c r="BE163" s="157">
        <f t="shared" si="4"/>
        <v>0</v>
      </c>
      <c r="BF163" s="157">
        <f t="shared" si="5"/>
        <v>0</v>
      </c>
      <c r="BG163" s="157">
        <f t="shared" si="6"/>
        <v>0</v>
      </c>
      <c r="BH163" s="157">
        <f t="shared" si="7"/>
        <v>0</v>
      </c>
      <c r="BI163" s="157">
        <f t="shared" si="8"/>
        <v>0</v>
      </c>
      <c r="BJ163" s="13" t="s">
        <v>138</v>
      </c>
      <c r="BK163" s="158">
        <f t="shared" si="9"/>
        <v>0</v>
      </c>
      <c r="BL163" s="13" t="s">
        <v>203</v>
      </c>
      <c r="BM163" s="156" t="s">
        <v>471</v>
      </c>
    </row>
    <row r="164" spans="2:65" s="1" customFormat="1" ht="16.5" customHeight="1">
      <c r="B164" s="28"/>
      <c r="C164" s="146" t="s">
        <v>472</v>
      </c>
      <c r="D164" s="146" t="s">
        <v>132</v>
      </c>
      <c r="E164" s="147" t="s">
        <v>370</v>
      </c>
      <c r="F164" s="148" t="s">
        <v>371</v>
      </c>
      <c r="G164" s="149" t="s">
        <v>156</v>
      </c>
      <c r="H164" s="150">
        <v>1</v>
      </c>
      <c r="I164" s="150"/>
      <c r="J164" s="151">
        <f t="shared" si="0"/>
        <v>0</v>
      </c>
      <c r="K164" s="148" t="s">
        <v>1</v>
      </c>
      <c r="L164" s="28"/>
      <c r="M164" s="152" t="s">
        <v>1</v>
      </c>
      <c r="N164" s="153" t="s">
        <v>45</v>
      </c>
      <c r="P164" s="154">
        <f t="shared" si="1"/>
        <v>0</v>
      </c>
      <c r="Q164" s="154">
        <v>0</v>
      </c>
      <c r="R164" s="154">
        <f t="shared" si="2"/>
        <v>0</v>
      </c>
      <c r="S164" s="154">
        <v>0</v>
      </c>
      <c r="T164" s="154">
        <f t="shared" si="3"/>
        <v>0</v>
      </c>
      <c r="U164" s="155" t="s">
        <v>1</v>
      </c>
      <c r="AR164" s="156" t="s">
        <v>203</v>
      </c>
      <c r="AT164" s="156" t="s">
        <v>132</v>
      </c>
      <c r="AU164" s="156" t="s">
        <v>138</v>
      </c>
      <c r="AY164" s="13" t="s">
        <v>128</v>
      </c>
      <c r="BE164" s="157">
        <f t="shared" si="4"/>
        <v>0</v>
      </c>
      <c r="BF164" s="157">
        <f t="shared" si="5"/>
        <v>0</v>
      </c>
      <c r="BG164" s="157">
        <f t="shared" si="6"/>
        <v>0</v>
      </c>
      <c r="BH164" s="157">
        <f t="shared" si="7"/>
        <v>0</v>
      </c>
      <c r="BI164" s="157">
        <f t="shared" si="8"/>
        <v>0</v>
      </c>
      <c r="BJ164" s="13" t="s">
        <v>138</v>
      </c>
      <c r="BK164" s="158">
        <f t="shared" si="9"/>
        <v>0</v>
      </c>
      <c r="BL164" s="13" t="s">
        <v>203</v>
      </c>
      <c r="BM164" s="156" t="s">
        <v>473</v>
      </c>
    </row>
    <row r="165" spans="2:65" s="11" customFormat="1" ht="22.9" customHeight="1">
      <c r="B165" s="135"/>
      <c r="D165" s="136" t="s">
        <v>78</v>
      </c>
      <c r="E165" s="144" t="s">
        <v>474</v>
      </c>
      <c r="F165" s="144" t="s">
        <v>475</v>
      </c>
      <c r="I165" s="138"/>
      <c r="J165" s="145">
        <f>BK165</f>
        <v>0</v>
      </c>
      <c r="L165" s="135"/>
      <c r="M165" s="139"/>
      <c r="P165" s="140">
        <f>SUM(P166:P170)</f>
        <v>0</v>
      </c>
      <c r="R165" s="140">
        <f>SUM(R166:R170)</f>
        <v>0</v>
      </c>
      <c r="T165" s="140">
        <f>SUM(T166:T170)</f>
        <v>0</v>
      </c>
      <c r="U165" s="141"/>
      <c r="AR165" s="136" t="s">
        <v>87</v>
      </c>
      <c r="AT165" s="142" t="s">
        <v>78</v>
      </c>
      <c r="AU165" s="142" t="s">
        <v>87</v>
      </c>
      <c r="AY165" s="136" t="s">
        <v>128</v>
      </c>
      <c r="BK165" s="143">
        <f>SUM(BK166:BK170)</f>
        <v>0</v>
      </c>
    </row>
    <row r="166" spans="2:65" s="1" customFormat="1" ht="24" customHeight="1">
      <c r="B166" s="28"/>
      <c r="C166" s="159" t="s">
        <v>366</v>
      </c>
      <c r="D166" s="159" t="s">
        <v>153</v>
      </c>
      <c r="E166" s="160" t="s">
        <v>476</v>
      </c>
      <c r="F166" s="161" t="s">
        <v>477</v>
      </c>
      <c r="G166" s="162" t="s">
        <v>156</v>
      </c>
      <c r="H166" s="163">
        <v>1</v>
      </c>
      <c r="I166" s="163"/>
      <c r="J166" s="164">
        <f>ROUND(I166*H166,3)</f>
        <v>0</v>
      </c>
      <c r="K166" s="161" t="s">
        <v>1</v>
      </c>
      <c r="L166" s="165"/>
      <c r="M166" s="166" t="s">
        <v>1</v>
      </c>
      <c r="N166" s="167" t="s">
        <v>45</v>
      </c>
      <c r="P166" s="154">
        <f>O166*H166</f>
        <v>0</v>
      </c>
      <c r="Q166" s="154">
        <v>0</v>
      </c>
      <c r="R166" s="154">
        <f>Q166*H166</f>
        <v>0</v>
      </c>
      <c r="S166" s="154">
        <v>0</v>
      </c>
      <c r="T166" s="154">
        <f>S166*H166</f>
        <v>0</v>
      </c>
      <c r="U166" s="155" t="s">
        <v>1</v>
      </c>
      <c r="AR166" s="156" t="s">
        <v>152</v>
      </c>
      <c r="AT166" s="156" t="s">
        <v>153</v>
      </c>
      <c r="AU166" s="156" t="s">
        <v>138</v>
      </c>
      <c r="AY166" s="13" t="s">
        <v>128</v>
      </c>
      <c r="BE166" s="157">
        <f>IF(N166="základná",J166,0)</f>
        <v>0</v>
      </c>
      <c r="BF166" s="157">
        <f>IF(N166="znížená",J166,0)</f>
        <v>0</v>
      </c>
      <c r="BG166" s="157">
        <f>IF(N166="zákl. prenesená",J166,0)</f>
        <v>0</v>
      </c>
      <c r="BH166" s="157">
        <f>IF(N166="zníž. prenesená",J166,0)</f>
        <v>0</v>
      </c>
      <c r="BI166" s="157">
        <f>IF(N166="nulová",J166,0)</f>
        <v>0</v>
      </c>
      <c r="BJ166" s="13" t="s">
        <v>138</v>
      </c>
      <c r="BK166" s="158">
        <f>ROUND(I166*H166,3)</f>
        <v>0</v>
      </c>
      <c r="BL166" s="13" t="s">
        <v>137</v>
      </c>
      <c r="BM166" s="156" t="s">
        <v>478</v>
      </c>
    </row>
    <row r="167" spans="2:65" s="1" customFormat="1" ht="16.5" customHeight="1">
      <c r="B167" s="28"/>
      <c r="C167" s="146" t="s">
        <v>479</v>
      </c>
      <c r="D167" s="146" t="s">
        <v>132</v>
      </c>
      <c r="E167" s="147" t="s">
        <v>480</v>
      </c>
      <c r="F167" s="148" t="s">
        <v>481</v>
      </c>
      <c r="G167" s="149" t="s">
        <v>365</v>
      </c>
      <c r="H167" s="150"/>
      <c r="I167" s="150"/>
      <c r="J167" s="151">
        <f>ROUND(I167*H167,3)</f>
        <v>0</v>
      </c>
      <c r="K167" s="148" t="s">
        <v>1</v>
      </c>
      <c r="L167" s="28"/>
      <c r="M167" s="152" t="s">
        <v>1</v>
      </c>
      <c r="N167" s="153" t="s">
        <v>45</v>
      </c>
      <c r="P167" s="154">
        <f>O167*H167</f>
        <v>0</v>
      </c>
      <c r="Q167" s="154">
        <v>0</v>
      </c>
      <c r="R167" s="154">
        <f>Q167*H167</f>
        <v>0</v>
      </c>
      <c r="S167" s="154">
        <v>0</v>
      </c>
      <c r="T167" s="154">
        <f>S167*H167</f>
        <v>0</v>
      </c>
      <c r="U167" s="155" t="s">
        <v>1</v>
      </c>
      <c r="AR167" s="156" t="s">
        <v>137</v>
      </c>
      <c r="AT167" s="156" t="s">
        <v>132</v>
      </c>
      <c r="AU167" s="156" t="s">
        <v>138</v>
      </c>
      <c r="AY167" s="13" t="s">
        <v>128</v>
      </c>
      <c r="BE167" s="157">
        <f>IF(N167="základná",J167,0)</f>
        <v>0</v>
      </c>
      <c r="BF167" s="157">
        <f>IF(N167="znížená",J167,0)</f>
        <v>0</v>
      </c>
      <c r="BG167" s="157">
        <f>IF(N167="zákl. prenesená",J167,0)</f>
        <v>0</v>
      </c>
      <c r="BH167" s="157">
        <f>IF(N167="zníž. prenesená",J167,0)</f>
        <v>0</v>
      </c>
      <c r="BI167" s="157">
        <f>IF(N167="nulová",J167,0)</f>
        <v>0</v>
      </c>
      <c r="BJ167" s="13" t="s">
        <v>138</v>
      </c>
      <c r="BK167" s="158">
        <f>ROUND(I167*H167,3)</f>
        <v>0</v>
      </c>
      <c r="BL167" s="13" t="s">
        <v>137</v>
      </c>
      <c r="BM167" s="156" t="s">
        <v>482</v>
      </c>
    </row>
    <row r="168" spans="2:65" s="1" customFormat="1" ht="16.5" customHeight="1">
      <c r="B168" s="28"/>
      <c r="C168" s="146" t="s">
        <v>369</v>
      </c>
      <c r="D168" s="146" t="s">
        <v>132</v>
      </c>
      <c r="E168" s="147" t="s">
        <v>483</v>
      </c>
      <c r="F168" s="148" t="s">
        <v>484</v>
      </c>
      <c r="G168" s="149" t="s">
        <v>365</v>
      </c>
      <c r="H168" s="150"/>
      <c r="I168" s="150"/>
      <c r="J168" s="151">
        <f>ROUND(I168*H168,3)</f>
        <v>0</v>
      </c>
      <c r="K168" s="148" t="s">
        <v>1</v>
      </c>
      <c r="L168" s="28"/>
      <c r="M168" s="152" t="s">
        <v>1</v>
      </c>
      <c r="N168" s="153" t="s">
        <v>45</v>
      </c>
      <c r="P168" s="154">
        <f>O168*H168</f>
        <v>0</v>
      </c>
      <c r="Q168" s="154">
        <v>0</v>
      </c>
      <c r="R168" s="154">
        <f>Q168*H168</f>
        <v>0</v>
      </c>
      <c r="S168" s="154">
        <v>0</v>
      </c>
      <c r="T168" s="154">
        <f>S168*H168</f>
        <v>0</v>
      </c>
      <c r="U168" s="155" t="s">
        <v>1</v>
      </c>
      <c r="AR168" s="156" t="s">
        <v>137</v>
      </c>
      <c r="AT168" s="156" t="s">
        <v>132</v>
      </c>
      <c r="AU168" s="156" t="s">
        <v>138</v>
      </c>
      <c r="AY168" s="13" t="s">
        <v>128</v>
      </c>
      <c r="BE168" s="157">
        <f>IF(N168="základná",J168,0)</f>
        <v>0</v>
      </c>
      <c r="BF168" s="157">
        <f>IF(N168="znížená",J168,0)</f>
        <v>0</v>
      </c>
      <c r="BG168" s="157">
        <f>IF(N168="zákl. prenesená",J168,0)</f>
        <v>0</v>
      </c>
      <c r="BH168" s="157">
        <f>IF(N168="zníž. prenesená",J168,0)</f>
        <v>0</v>
      </c>
      <c r="BI168" s="157">
        <f>IF(N168="nulová",J168,0)</f>
        <v>0</v>
      </c>
      <c r="BJ168" s="13" t="s">
        <v>138</v>
      </c>
      <c r="BK168" s="158">
        <f>ROUND(I168*H168,3)</f>
        <v>0</v>
      </c>
      <c r="BL168" s="13" t="s">
        <v>137</v>
      </c>
      <c r="BM168" s="156" t="s">
        <v>485</v>
      </c>
    </row>
    <row r="169" spans="2:65" s="1" customFormat="1" ht="16.5" customHeight="1">
      <c r="B169" s="28"/>
      <c r="C169" s="146" t="s">
        <v>486</v>
      </c>
      <c r="D169" s="146" t="s">
        <v>132</v>
      </c>
      <c r="E169" s="147" t="s">
        <v>367</v>
      </c>
      <c r="F169" s="148" t="s">
        <v>368</v>
      </c>
      <c r="G169" s="149" t="s">
        <v>365</v>
      </c>
      <c r="H169" s="150"/>
      <c r="I169" s="150"/>
      <c r="J169" s="151">
        <f>ROUND(I169*H169,3)</f>
        <v>0</v>
      </c>
      <c r="K169" s="148" t="s">
        <v>1</v>
      </c>
      <c r="L169" s="28"/>
      <c r="M169" s="152" t="s">
        <v>1</v>
      </c>
      <c r="N169" s="153" t="s">
        <v>45</v>
      </c>
      <c r="P169" s="154">
        <f>O169*H169</f>
        <v>0</v>
      </c>
      <c r="Q169" s="154">
        <v>0</v>
      </c>
      <c r="R169" s="154">
        <f>Q169*H169</f>
        <v>0</v>
      </c>
      <c r="S169" s="154">
        <v>0</v>
      </c>
      <c r="T169" s="154">
        <f>S169*H169</f>
        <v>0</v>
      </c>
      <c r="U169" s="155" t="s">
        <v>1</v>
      </c>
      <c r="AR169" s="156" t="s">
        <v>137</v>
      </c>
      <c r="AT169" s="156" t="s">
        <v>132</v>
      </c>
      <c r="AU169" s="156" t="s">
        <v>138</v>
      </c>
      <c r="AY169" s="13" t="s">
        <v>128</v>
      </c>
      <c r="BE169" s="157">
        <f>IF(N169="základná",J169,0)</f>
        <v>0</v>
      </c>
      <c r="BF169" s="157">
        <f>IF(N169="znížená",J169,0)</f>
        <v>0</v>
      </c>
      <c r="BG169" s="157">
        <f>IF(N169="zákl. prenesená",J169,0)</f>
        <v>0</v>
      </c>
      <c r="BH169" s="157">
        <f>IF(N169="zníž. prenesená",J169,0)</f>
        <v>0</v>
      </c>
      <c r="BI169" s="157">
        <f>IF(N169="nulová",J169,0)</f>
        <v>0</v>
      </c>
      <c r="BJ169" s="13" t="s">
        <v>138</v>
      </c>
      <c r="BK169" s="158">
        <f>ROUND(I169*H169,3)</f>
        <v>0</v>
      </c>
      <c r="BL169" s="13" t="s">
        <v>137</v>
      </c>
      <c r="BM169" s="156" t="s">
        <v>487</v>
      </c>
    </row>
    <row r="170" spans="2:65" s="1" customFormat="1" ht="24" customHeight="1">
      <c r="B170" s="28"/>
      <c r="C170" s="146" t="s">
        <v>162</v>
      </c>
      <c r="D170" s="146" t="s">
        <v>132</v>
      </c>
      <c r="E170" s="147" t="s">
        <v>488</v>
      </c>
      <c r="F170" s="148" t="s">
        <v>489</v>
      </c>
      <c r="G170" s="149" t="s">
        <v>365</v>
      </c>
      <c r="H170" s="150"/>
      <c r="I170" s="150"/>
      <c r="J170" s="151">
        <f>ROUND(I170*H170,3)</f>
        <v>0</v>
      </c>
      <c r="K170" s="148" t="s">
        <v>1</v>
      </c>
      <c r="L170" s="28"/>
      <c r="M170" s="152" t="s">
        <v>1</v>
      </c>
      <c r="N170" s="153" t="s">
        <v>45</v>
      </c>
      <c r="P170" s="154">
        <f>O170*H170</f>
        <v>0</v>
      </c>
      <c r="Q170" s="154">
        <v>0</v>
      </c>
      <c r="R170" s="154">
        <f>Q170*H170</f>
        <v>0</v>
      </c>
      <c r="S170" s="154">
        <v>0</v>
      </c>
      <c r="T170" s="154">
        <f>S170*H170</f>
        <v>0</v>
      </c>
      <c r="U170" s="155" t="s">
        <v>1</v>
      </c>
      <c r="AR170" s="156" t="s">
        <v>137</v>
      </c>
      <c r="AT170" s="156" t="s">
        <v>132</v>
      </c>
      <c r="AU170" s="156" t="s">
        <v>138</v>
      </c>
      <c r="AY170" s="13" t="s">
        <v>128</v>
      </c>
      <c r="BE170" s="157">
        <f>IF(N170="základná",J170,0)</f>
        <v>0</v>
      </c>
      <c r="BF170" s="157">
        <f>IF(N170="znížená",J170,0)</f>
        <v>0</v>
      </c>
      <c r="BG170" s="157">
        <f>IF(N170="zákl. prenesená",J170,0)</f>
        <v>0</v>
      </c>
      <c r="BH170" s="157">
        <f>IF(N170="zníž. prenesená",J170,0)</f>
        <v>0</v>
      </c>
      <c r="BI170" s="157">
        <f>IF(N170="nulová",J170,0)</f>
        <v>0</v>
      </c>
      <c r="BJ170" s="13" t="s">
        <v>138</v>
      </c>
      <c r="BK170" s="158">
        <f>ROUND(I170*H170,3)</f>
        <v>0</v>
      </c>
      <c r="BL170" s="13" t="s">
        <v>137</v>
      </c>
      <c r="BM170" s="156" t="s">
        <v>490</v>
      </c>
    </row>
    <row r="171" spans="2:65" s="11" customFormat="1" ht="25.9" customHeight="1">
      <c r="B171" s="135"/>
      <c r="D171" s="136" t="s">
        <v>78</v>
      </c>
      <c r="E171" s="137" t="s">
        <v>372</v>
      </c>
      <c r="F171" s="137" t="s">
        <v>373</v>
      </c>
      <c r="I171" s="138"/>
      <c r="J171" s="125">
        <f>BK171</f>
        <v>0</v>
      </c>
      <c r="L171" s="135"/>
      <c r="M171" s="139"/>
      <c r="P171" s="140">
        <f>P172</f>
        <v>0</v>
      </c>
      <c r="R171" s="140">
        <f>R172</f>
        <v>0</v>
      </c>
      <c r="T171" s="140">
        <f>T172</f>
        <v>0</v>
      </c>
      <c r="U171" s="141"/>
      <c r="AR171" s="136" t="s">
        <v>137</v>
      </c>
      <c r="AT171" s="142" t="s">
        <v>78</v>
      </c>
      <c r="AU171" s="142" t="s">
        <v>79</v>
      </c>
      <c r="AY171" s="136" t="s">
        <v>128</v>
      </c>
      <c r="BK171" s="143">
        <f>BK172</f>
        <v>0</v>
      </c>
    </row>
    <row r="172" spans="2:65" s="1" customFormat="1" ht="36" customHeight="1">
      <c r="B172" s="28"/>
      <c r="C172" s="146" t="s">
        <v>175</v>
      </c>
      <c r="D172" s="146" t="s">
        <v>132</v>
      </c>
      <c r="E172" s="147" t="s">
        <v>491</v>
      </c>
      <c r="F172" s="148" t="s">
        <v>492</v>
      </c>
      <c r="G172" s="149" t="s">
        <v>376</v>
      </c>
      <c r="H172" s="150">
        <v>10</v>
      </c>
      <c r="I172" s="150"/>
      <c r="J172" s="151">
        <f>ROUND(I172*H172,3)</f>
        <v>0</v>
      </c>
      <c r="K172" s="148" t="s">
        <v>1</v>
      </c>
      <c r="L172" s="28"/>
      <c r="M172" s="152" t="s">
        <v>1</v>
      </c>
      <c r="N172" s="153" t="s">
        <v>45</v>
      </c>
      <c r="P172" s="154">
        <f>O172*H172</f>
        <v>0</v>
      </c>
      <c r="Q172" s="154">
        <v>0</v>
      </c>
      <c r="R172" s="154">
        <f>Q172*H172</f>
        <v>0</v>
      </c>
      <c r="S172" s="154">
        <v>0</v>
      </c>
      <c r="T172" s="154">
        <f>S172*H172</f>
        <v>0</v>
      </c>
      <c r="U172" s="155" t="s">
        <v>1</v>
      </c>
      <c r="AR172" s="156" t="s">
        <v>377</v>
      </c>
      <c r="AT172" s="156" t="s">
        <v>132</v>
      </c>
      <c r="AU172" s="156" t="s">
        <v>87</v>
      </c>
      <c r="AY172" s="13" t="s">
        <v>128</v>
      </c>
      <c r="BE172" s="157">
        <f>IF(N172="základná",J172,0)</f>
        <v>0</v>
      </c>
      <c r="BF172" s="157">
        <f>IF(N172="znížená",J172,0)</f>
        <v>0</v>
      </c>
      <c r="BG172" s="157">
        <f>IF(N172="zákl. prenesená",J172,0)</f>
        <v>0</v>
      </c>
      <c r="BH172" s="157">
        <f>IF(N172="zníž. prenesená",J172,0)</f>
        <v>0</v>
      </c>
      <c r="BI172" s="157">
        <f>IF(N172="nulová",J172,0)</f>
        <v>0</v>
      </c>
      <c r="BJ172" s="13" t="s">
        <v>138</v>
      </c>
      <c r="BK172" s="158">
        <f>ROUND(I172*H172,3)</f>
        <v>0</v>
      </c>
      <c r="BL172" s="13" t="s">
        <v>377</v>
      </c>
      <c r="BM172" s="156" t="s">
        <v>493</v>
      </c>
    </row>
    <row r="173" spans="2:65" s="1" customFormat="1" ht="49.9" customHeight="1">
      <c r="B173" s="28"/>
      <c r="E173" s="137" t="s">
        <v>299</v>
      </c>
      <c r="F173" s="137" t="s">
        <v>300</v>
      </c>
      <c r="I173" s="87"/>
      <c r="J173" s="125">
        <f t="shared" ref="J173:J178" si="10">BK173</f>
        <v>0</v>
      </c>
      <c r="L173" s="28"/>
      <c r="M173" s="168"/>
      <c r="U173" s="52"/>
      <c r="AT173" s="13" t="s">
        <v>78</v>
      </c>
      <c r="AU173" s="13" t="s">
        <v>79</v>
      </c>
      <c r="AY173" s="13" t="s">
        <v>301</v>
      </c>
      <c r="BK173" s="158">
        <f>SUM(BK174:BK178)</f>
        <v>0</v>
      </c>
    </row>
    <row r="174" spans="2:65" s="1" customFormat="1" ht="16.350000000000001" customHeight="1">
      <c r="B174" s="28"/>
      <c r="C174" s="169" t="s">
        <v>1</v>
      </c>
      <c r="D174" s="169" t="s">
        <v>132</v>
      </c>
      <c r="E174" s="170" t="s">
        <v>1</v>
      </c>
      <c r="F174" s="171" t="s">
        <v>1</v>
      </c>
      <c r="G174" s="172" t="s">
        <v>1</v>
      </c>
      <c r="H174" s="173"/>
      <c r="I174" s="173"/>
      <c r="J174" s="174">
        <f t="shared" si="10"/>
        <v>0</v>
      </c>
      <c r="K174" s="175"/>
      <c r="L174" s="28"/>
      <c r="M174" s="176" t="s">
        <v>1</v>
      </c>
      <c r="N174" s="177" t="s">
        <v>45</v>
      </c>
      <c r="U174" s="52"/>
      <c r="AT174" s="13" t="s">
        <v>301</v>
      </c>
      <c r="AU174" s="13" t="s">
        <v>87</v>
      </c>
      <c r="AY174" s="13" t="s">
        <v>301</v>
      </c>
      <c r="BE174" s="157">
        <f>IF(N174="základná",J174,0)</f>
        <v>0</v>
      </c>
      <c r="BF174" s="157">
        <f>IF(N174="znížená",J174,0)</f>
        <v>0</v>
      </c>
      <c r="BG174" s="157">
        <f>IF(N174="zákl. prenesená",J174,0)</f>
        <v>0</v>
      </c>
      <c r="BH174" s="157">
        <f>IF(N174="zníž. prenesená",J174,0)</f>
        <v>0</v>
      </c>
      <c r="BI174" s="157">
        <f>IF(N174="nulová",J174,0)</f>
        <v>0</v>
      </c>
      <c r="BJ174" s="13" t="s">
        <v>138</v>
      </c>
      <c r="BK174" s="158">
        <f>I174*H174</f>
        <v>0</v>
      </c>
    </row>
    <row r="175" spans="2:65" s="1" customFormat="1" ht="16.350000000000001" customHeight="1">
      <c r="B175" s="28"/>
      <c r="C175" s="169" t="s">
        <v>1</v>
      </c>
      <c r="D175" s="169" t="s">
        <v>132</v>
      </c>
      <c r="E175" s="170" t="s">
        <v>1</v>
      </c>
      <c r="F175" s="171" t="s">
        <v>1</v>
      </c>
      <c r="G175" s="172" t="s">
        <v>1</v>
      </c>
      <c r="H175" s="173"/>
      <c r="I175" s="173"/>
      <c r="J175" s="174">
        <f t="shared" si="10"/>
        <v>0</v>
      </c>
      <c r="K175" s="175"/>
      <c r="L175" s="28"/>
      <c r="M175" s="176" t="s">
        <v>1</v>
      </c>
      <c r="N175" s="177" t="s">
        <v>45</v>
      </c>
      <c r="U175" s="52"/>
      <c r="AT175" s="13" t="s">
        <v>301</v>
      </c>
      <c r="AU175" s="13" t="s">
        <v>87</v>
      </c>
      <c r="AY175" s="13" t="s">
        <v>301</v>
      </c>
      <c r="BE175" s="157">
        <f>IF(N175="základná",J175,0)</f>
        <v>0</v>
      </c>
      <c r="BF175" s="157">
        <f>IF(N175="znížená",J175,0)</f>
        <v>0</v>
      </c>
      <c r="BG175" s="157">
        <f>IF(N175="zákl. prenesená",J175,0)</f>
        <v>0</v>
      </c>
      <c r="BH175" s="157">
        <f>IF(N175="zníž. prenesená",J175,0)</f>
        <v>0</v>
      </c>
      <c r="BI175" s="157">
        <f>IF(N175="nulová",J175,0)</f>
        <v>0</v>
      </c>
      <c r="BJ175" s="13" t="s">
        <v>138</v>
      </c>
      <c r="BK175" s="158">
        <f>I175*H175</f>
        <v>0</v>
      </c>
    </row>
    <row r="176" spans="2:65" s="1" customFormat="1" ht="16.350000000000001" customHeight="1">
      <c r="B176" s="28"/>
      <c r="C176" s="169" t="s">
        <v>1</v>
      </c>
      <c r="D176" s="169" t="s">
        <v>132</v>
      </c>
      <c r="E176" s="170" t="s">
        <v>1</v>
      </c>
      <c r="F176" s="171" t="s">
        <v>1</v>
      </c>
      <c r="G176" s="172" t="s">
        <v>1</v>
      </c>
      <c r="H176" s="173"/>
      <c r="I176" s="173"/>
      <c r="J176" s="174">
        <f t="shared" si="10"/>
        <v>0</v>
      </c>
      <c r="K176" s="175"/>
      <c r="L176" s="28"/>
      <c r="M176" s="176" t="s">
        <v>1</v>
      </c>
      <c r="N176" s="177" t="s">
        <v>45</v>
      </c>
      <c r="U176" s="52"/>
      <c r="AT176" s="13" t="s">
        <v>301</v>
      </c>
      <c r="AU176" s="13" t="s">
        <v>87</v>
      </c>
      <c r="AY176" s="13" t="s">
        <v>301</v>
      </c>
      <c r="BE176" s="157">
        <f>IF(N176="základná",J176,0)</f>
        <v>0</v>
      </c>
      <c r="BF176" s="157">
        <f>IF(N176="znížená",J176,0)</f>
        <v>0</v>
      </c>
      <c r="BG176" s="157">
        <f>IF(N176="zákl. prenesená",J176,0)</f>
        <v>0</v>
      </c>
      <c r="BH176" s="157">
        <f>IF(N176="zníž. prenesená",J176,0)</f>
        <v>0</v>
      </c>
      <c r="BI176" s="157">
        <f>IF(N176="nulová",J176,0)</f>
        <v>0</v>
      </c>
      <c r="BJ176" s="13" t="s">
        <v>138</v>
      </c>
      <c r="BK176" s="158">
        <f>I176*H176</f>
        <v>0</v>
      </c>
    </row>
    <row r="177" spans="2:63" s="1" customFormat="1" ht="16.350000000000001" customHeight="1">
      <c r="B177" s="28"/>
      <c r="C177" s="169" t="s">
        <v>1</v>
      </c>
      <c r="D177" s="169" t="s">
        <v>132</v>
      </c>
      <c r="E177" s="170" t="s">
        <v>1</v>
      </c>
      <c r="F177" s="171" t="s">
        <v>1</v>
      </c>
      <c r="G177" s="172" t="s">
        <v>1</v>
      </c>
      <c r="H177" s="173"/>
      <c r="I177" s="173"/>
      <c r="J177" s="174">
        <f t="shared" si="10"/>
        <v>0</v>
      </c>
      <c r="K177" s="175"/>
      <c r="L177" s="28"/>
      <c r="M177" s="176" t="s">
        <v>1</v>
      </c>
      <c r="N177" s="177" t="s">
        <v>45</v>
      </c>
      <c r="U177" s="52"/>
      <c r="AT177" s="13" t="s">
        <v>301</v>
      </c>
      <c r="AU177" s="13" t="s">
        <v>87</v>
      </c>
      <c r="AY177" s="13" t="s">
        <v>301</v>
      </c>
      <c r="BE177" s="157">
        <f>IF(N177="základná",J177,0)</f>
        <v>0</v>
      </c>
      <c r="BF177" s="157">
        <f>IF(N177="znížená",J177,0)</f>
        <v>0</v>
      </c>
      <c r="BG177" s="157">
        <f>IF(N177="zákl. prenesená",J177,0)</f>
        <v>0</v>
      </c>
      <c r="BH177" s="157">
        <f>IF(N177="zníž. prenesená",J177,0)</f>
        <v>0</v>
      </c>
      <c r="BI177" s="157">
        <f>IF(N177="nulová",J177,0)</f>
        <v>0</v>
      </c>
      <c r="BJ177" s="13" t="s">
        <v>138</v>
      </c>
      <c r="BK177" s="158">
        <f>I177*H177</f>
        <v>0</v>
      </c>
    </row>
    <row r="178" spans="2:63" s="1" customFormat="1" ht="16.350000000000001" customHeight="1">
      <c r="B178" s="28"/>
      <c r="C178" s="169" t="s">
        <v>1</v>
      </c>
      <c r="D178" s="169" t="s">
        <v>132</v>
      </c>
      <c r="E178" s="170" t="s">
        <v>1</v>
      </c>
      <c r="F178" s="171" t="s">
        <v>1</v>
      </c>
      <c r="G178" s="172" t="s">
        <v>1</v>
      </c>
      <c r="H178" s="173"/>
      <c r="I178" s="173"/>
      <c r="J178" s="174">
        <f t="shared" si="10"/>
        <v>0</v>
      </c>
      <c r="K178" s="175"/>
      <c r="L178" s="28"/>
      <c r="M178" s="176" t="s">
        <v>1</v>
      </c>
      <c r="N178" s="177" t="s">
        <v>45</v>
      </c>
      <c r="O178" s="178"/>
      <c r="P178" s="178"/>
      <c r="Q178" s="178"/>
      <c r="R178" s="178"/>
      <c r="S178" s="178"/>
      <c r="T178" s="178"/>
      <c r="U178" s="179"/>
      <c r="AT178" s="13" t="s">
        <v>301</v>
      </c>
      <c r="AU178" s="13" t="s">
        <v>87</v>
      </c>
      <c r="AY178" s="13" t="s">
        <v>301</v>
      </c>
      <c r="BE178" s="157">
        <f>IF(N178="základná",J178,0)</f>
        <v>0</v>
      </c>
      <c r="BF178" s="157">
        <f>IF(N178="znížená",J178,0)</f>
        <v>0</v>
      </c>
      <c r="BG178" s="157">
        <f>IF(N178="zákl. prenesená",J178,0)</f>
        <v>0</v>
      </c>
      <c r="BH178" s="157">
        <f>IF(N178="zníž. prenesená",J178,0)</f>
        <v>0</v>
      </c>
      <c r="BI178" s="157">
        <f>IF(N178="nulová",J178,0)</f>
        <v>0</v>
      </c>
      <c r="BJ178" s="13" t="s">
        <v>138</v>
      </c>
      <c r="BK178" s="158">
        <f>I178*H178</f>
        <v>0</v>
      </c>
    </row>
    <row r="179" spans="2:63" s="1" customFormat="1" ht="6.95" customHeight="1">
      <c r="B179" s="40"/>
      <c r="C179" s="41"/>
      <c r="D179" s="41"/>
      <c r="E179" s="41"/>
      <c r="F179" s="41"/>
      <c r="G179" s="41"/>
      <c r="H179" s="41"/>
      <c r="I179" s="107"/>
      <c r="J179" s="41"/>
      <c r="K179" s="41"/>
      <c r="L179" s="28"/>
    </row>
  </sheetData>
  <sheetProtection algorithmName="SHA-512" hashValue="Msf0biVfTFX+JtkifrlZMrI18oaDb3n722y59l3G62az02oHlkVPmjolBGeGygI38NseWfwwVfl5kDJosbl+FQ==" saltValue="zi6aRz+quI2lLhJrc+if+/yu2ZAobSl/KGUlMQjp4TXNKz6Eos+ieD/l47VpzEf4Y8rXhxA6sE5hS0gCIgtXlQ==" spinCount="100000" sheet="1" objects="1" scenarios="1" formatColumns="0" formatRows="0" autoFilter="0"/>
  <autoFilter ref="C120:K178" xr:uid="{00000000-0009-0000-0000-000003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dataValidations count="2">
    <dataValidation type="list" allowBlank="1" showInputMessage="1" showErrorMessage="1" error="Povolené sú hodnoty K, M." sqref="D174:D179" xr:uid="{00000000-0002-0000-0300-000000000000}">
      <formula1>"K, M"</formula1>
    </dataValidation>
    <dataValidation type="list" allowBlank="1" showInputMessage="1" showErrorMessage="1" error="Povolené sú hodnoty základná, znížená, nulová." sqref="N174:N179" xr:uid="{00000000-0002-0000-0300-000001000000}">
      <formula1>"základná, znížená, nulová"</formula1>
    </dataValidation>
  </dataValidation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8</vt:i4>
      </vt:variant>
    </vt:vector>
  </HeadingPairs>
  <TitlesOfParts>
    <vt:vector size="12" baseType="lpstr">
      <vt:lpstr>Rekapitulácia stavby</vt:lpstr>
      <vt:lpstr>ASR - Zateplenie skladova...</vt:lpstr>
      <vt:lpstr>BL - Bleskozvod</vt:lpstr>
      <vt:lpstr>Eli - Elektroinštalácia, ...</vt:lpstr>
      <vt:lpstr>'ASR - Zateplenie skladova...'!Názvy_tlače</vt:lpstr>
      <vt:lpstr>'BL - Bleskozvod'!Názvy_tlače</vt:lpstr>
      <vt:lpstr>'Eli - Elektroinštalácia, ...'!Názvy_tlače</vt:lpstr>
      <vt:lpstr>'Rekapitulácia stavby'!Názvy_tlače</vt:lpstr>
      <vt:lpstr>'ASR - Zateplenie skladova...'!Oblasť_tlače</vt:lpstr>
      <vt:lpstr>'BL - Bleskozvod'!Oblasť_tlače</vt:lpstr>
      <vt:lpstr>'Eli - Elektroinštalácia, 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Fedorko</dc:creator>
  <cp:lastModifiedBy>peto</cp:lastModifiedBy>
  <dcterms:created xsi:type="dcterms:W3CDTF">2019-03-06T13:15:58Z</dcterms:created>
  <dcterms:modified xsi:type="dcterms:W3CDTF">2019-03-14T16:01:00Z</dcterms:modified>
</cp:coreProperties>
</file>